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2990" tabRatio="438" activeTab="4"/>
  </bookViews>
  <sheets>
    <sheet name="Decke" sheetId="1" r:id="rId1"/>
    <sheet name="Segel" sheetId="2" r:id="rId2"/>
    <sheet name="Baffel" sheetId="3" r:id="rId3"/>
    <sheet name="Akustikwände, L-Absorber" sheetId="4" r:id="rId4"/>
    <sheet name="Längsschalldämmung" sheetId="5" r:id="rId5"/>
  </sheets>
  <definedNames>
    <definedName name="_xlnm._FilterDatabase" localSheetId="3" hidden="1">'Akustikwände, L-Absorber'!$A$2:$BL$20</definedName>
    <definedName name="_xlnm._FilterDatabase" localSheetId="2" hidden="1">'Baffel'!$A$2:$AI$57</definedName>
    <definedName name="_xlnm._FilterDatabase" localSheetId="0" hidden="1">'Decke'!$A$2:$AN$147</definedName>
    <definedName name="_xlnm._FilterDatabase" localSheetId="1" hidden="1">'Segel'!$A$2:$AB$22</definedName>
  </definedNames>
  <calcPr fullCalcOnLoad="1"/>
</workbook>
</file>

<file path=xl/comments1.xml><?xml version="1.0" encoding="utf-8"?>
<comments xmlns="http://schemas.openxmlformats.org/spreadsheetml/2006/main">
  <authors>
    <author>Richter Martin | Fural</author>
  </authors>
  <commentList>
    <comment ref="O31" authorId="0">
      <text>
        <r>
          <rPr>
            <b/>
            <sz val="9"/>
            <rFont val="Segoe UI"/>
            <family val="2"/>
          </rPr>
          <t>Richter Martin | Fural:</t>
        </r>
        <r>
          <rPr>
            <sz val="9"/>
            <rFont val="Segoe UI"/>
            <family val="2"/>
          </rPr>
          <t xml:space="preserve">
Kurve stimmt mit Wert nicht überein</t>
        </r>
      </text>
    </comment>
  </commentList>
</comments>
</file>

<file path=xl/sharedStrings.xml><?xml version="1.0" encoding="utf-8"?>
<sst xmlns="http://schemas.openxmlformats.org/spreadsheetml/2006/main" count="2330" uniqueCount="655">
  <si>
    <t>A</t>
  </si>
  <si>
    <t>B</t>
  </si>
  <si>
    <t>D</t>
  </si>
  <si>
    <t>C</t>
  </si>
  <si>
    <t>Firma</t>
  </si>
  <si>
    <t>Gesamtaufbau</t>
  </si>
  <si>
    <t>ISO-Klasse</t>
  </si>
  <si>
    <t>jede</t>
  </si>
  <si>
    <t>Rg 0,7 - 4%</t>
  </si>
  <si>
    <t>-</t>
  </si>
  <si>
    <t>Rg 0,8 - 6%</t>
  </si>
  <si>
    <t>Rd 0,8 - 11%</t>
  </si>
  <si>
    <t>Rg 0,9 - 7%</t>
  </si>
  <si>
    <t>Rd 0,9 - 14%</t>
  </si>
  <si>
    <t>Rv 1,6 - 20%</t>
  </si>
  <si>
    <t>Rd 1,6 - 22%</t>
  </si>
  <si>
    <t>Rd 1,8 - 21%</t>
  </si>
  <si>
    <t xml:space="preserve">Rd 2,5 - 8% </t>
  </si>
  <si>
    <t>Rg 2,5 - 16%</t>
  </si>
  <si>
    <t>Rv 2,5 - 23%</t>
  </si>
  <si>
    <t>Rd 2,8 - 20%</t>
  </si>
  <si>
    <t>Rg 3,0 - 20%</t>
  </si>
  <si>
    <t>Rg 3,0 - 12%</t>
  </si>
  <si>
    <t>Rv 3,0 - 20%</t>
  </si>
  <si>
    <t>Rg 0,7 - 1%</t>
  </si>
  <si>
    <t>Temperon-Kühlregister</t>
  </si>
  <si>
    <t xml:space="preserve">Vlies </t>
  </si>
  <si>
    <t>Mit / Ohne Vlies</t>
  </si>
  <si>
    <t>Rd 1,8 - 10%</t>
  </si>
  <si>
    <t>NRC = 0,65</t>
  </si>
  <si>
    <t>NRC = 0,60</t>
  </si>
  <si>
    <t>NRC = 0,80</t>
  </si>
  <si>
    <t>NRC = 0,75</t>
  </si>
  <si>
    <t>NRC = 0,55</t>
  </si>
  <si>
    <t>NRC = 0,70</t>
  </si>
  <si>
    <t>NRC = 0,95</t>
  </si>
  <si>
    <t>NRC = 0,85</t>
  </si>
  <si>
    <t>NRC = 0,45</t>
  </si>
  <si>
    <t>NRC = 0,40</t>
  </si>
  <si>
    <t>NRC = 0,90</t>
  </si>
  <si>
    <t>NRC = 1,00</t>
  </si>
  <si>
    <t>Bewertung n. ISO 11654</t>
  </si>
  <si>
    <t>Bewertung n. ASTM C423</t>
  </si>
  <si>
    <t>Fural</t>
  </si>
  <si>
    <t>Rd 1,5 - 11%</t>
  </si>
  <si>
    <t>Rg 1,5 - 11%</t>
  </si>
  <si>
    <t>Rg 1,8 - 10%</t>
  </si>
  <si>
    <t>Rd 3,0 - 24%</t>
  </si>
  <si>
    <t>Rd 4,0 - 6%</t>
  </si>
  <si>
    <t>Rg 4,0 - 12%</t>
  </si>
  <si>
    <t>Perforation Ø mm</t>
  </si>
  <si>
    <t>ohne Vlies</t>
  </si>
  <si>
    <t>Vliesbezeichnung - nur INTERN</t>
  </si>
  <si>
    <t>Glatt</t>
  </si>
  <si>
    <t>ohne</t>
  </si>
  <si>
    <t xml:space="preserve">Schmöle Kühlleitungmodul </t>
  </si>
  <si>
    <t>NRC = 0,50</t>
  </si>
  <si>
    <t>Akustikvlies eingeklebt</t>
  </si>
  <si>
    <t>09.06.2017 M 105629/18</t>
  </si>
  <si>
    <t>30.09.2019 M 105629/44</t>
  </si>
  <si>
    <t>17.11.2012 7178-12-2</t>
  </si>
  <si>
    <t>07.12.2010 M 61840/6</t>
  </si>
  <si>
    <t>07.12.2010 M 61840/5</t>
  </si>
  <si>
    <t>20/21</t>
  </si>
  <si>
    <t>09.06.2017 M 105629/19</t>
  </si>
  <si>
    <t>07.12.2010 M 61840/4</t>
  </si>
  <si>
    <t>αw = 0,75</t>
  </si>
  <si>
    <t>24/25</t>
  </si>
  <si>
    <t>07.12.2010 M 61840/7</t>
  </si>
  <si>
    <t>09.06.2017 M 105629/20</t>
  </si>
  <si>
    <t>30.09.2019 M 105629/43</t>
  </si>
  <si>
    <t>30.09.2019 M 105629/45</t>
  </si>
  <si>
    <t>26/27</t>
  </si>
  <si>
    <t>αw = 0,70</t>
  </si>
  <si>
    <t>αw = 0,75 (L)</t>
  </si>
  <si>
    <t>NRC = 0,75 (L)</t>
  </si>
  <si>
    <t>30.09.2019 M 105629/46</t>
  </si>
  <si>
    <t>αw = 0,65</t>
  </si>
  <si>
    <t>30.09.2019 M 105629/48</t>
  </si>
  <si>
    <t>αw = 0,80</t>
  </si>
  <si>
    <t>09.06.2017 M 105629/21</t>
  </si>
  <si>
    <t>32/33</t>
  </si>
  <si>
    <t>34/35</t>
  </si>
  <si>
    <t>36/37</t>
  </si>
  <si>
    <t>04.07.2017 M 105629/22</t>
  </si>
  <si>
    <t>05.07.2017 M 105629/26</t>
  </si>
  <si>
    <t>38/39</t>
  </si>
  <si>
    <t>40/41</t>
  </si>
  <si>
    <t>Vlies</t>
  </si>
  <si>
    <t>42/43</t>
  </si>
  <si>
    <t>04.07.2017 M 105629/24</t>
  </si>
  <si>
    <t>04.07.2017 M 105629/25</t>
  </si>
  <si>
    <t>05.07.2017 M 105629/28</t>
  </si>
  <si>
    <t>05.07.2017 M 105629/29</t>
  </si>
  <si>
    <t>44/45</t>
  </si>
  <si>
    <t>SoundTex 1986 SP/WP, Fa. Freudenberg</t>
  </si>
  <si>
    <t>48/49</t>
  </si>
  <si>
    <t>50/51</t>
  </si>
  <si>
    <t>54/55</t>
  </si>
  <si>
    <t>26.06.2014 M 105629/10</t>
  </si>
  <si>
    <t>26.06.2014 M 105629/11</t>
  </si>
  <si>
    <t>28.04.2014 M 105629/8</t>
  </si>
  <si>
    <t>28.04.2014 M 105629/9</t>
  </si>
  <si>
    <t>αw = 0,65 (LM)</t>
  </si>
  <si>
    <t>αw = 0,80 (L)</t>
  </si>
  <si>
    <t>αw = 0,65 (L)</t>
  </si>
  <si>
    <t>αw = 0,95 (L)</t>
  </si>
  <si>
    <t>56/57</t>
  </si>
  <si>
    <t>58/59</t>
  </si>
  <si>
    <t>αw = 0,70 (L)</t>
  </si>
  <si>
    <t>αw = 0,90 (L)</t>
  </si>
  <si>
    <t>07.12.2010 M 61840/21</t>
  </si>
  <si>
    <t>07.12.2010 M 61840/22</t>
  </si>
  <si>
    <t>07.12.2010 M 61840/23</t>
  </si>
  <si>
    <t>07.12.2010 M 61840/24</t>
  </si>
  <si>
    <t>07.12.2010 M 61840/18</t>
  </si>
  <si>
    <t>07.12.2010 M 61840/20</t>
  </si>
  <si>
    <t>07.12.2010 M 61840/17</t>
  </si>
  <si>
    <t>07.12.2010 M 61840/16</t>
  </si>
  <si>
    <t>07.12.2010 M 61840/19</t>
  </si>
  <si>
    <t>72/73</t>
  </si>
  <si>
    <t>07.12.2010 M 61840/27</t>
  </si>
  <si>
    <t>07.12.2010 M 61840/28</t>
  </si>
  <si>
    <t>07.12.2010 M 61840/26</t>
  </si>
  <si>
    <t>07.12.2010 M 61840/25</t>
  </si>
  <si>
    <t>74/75</t>
  </si>
  <si>
    <t>76/77</t>
  </si>
  <si>
    <t>07.12.2010 M 61840/32</t>
  </si>
  <si>
    <t>07.12.2010 M 61840/33</t>
  </si>
  <si>
    <t>07.12.2010 M 61840/29</t>
  </si>
  <si>
    <t>07.12.2010 M 61840/30</t>
  </si>
  <si>
    <t>07.12.2010 M 61840/31</t>
  </si>
  <si>
    <t>Kühlregister</t>
  </si>
  <si>
    <t>28.06.2019 M 105629/38</t>
  </si>
  <si>
    <t>60/61</t>
  </si>
  <si>
    <t>62/63</t>
  </si>
  <si>
    <t>01.09.2020 60410840-001/1</t>
  </si>
  <si>
    <t>01.09.2020 60410840-001/2</t>
  </si>
  <si>
    <t>01.09.2020 60410840-001/3</t>
  </si>
  <si>
    <t>NRC = 0,35</t>
  </si>
  <si>
    <t>01.09.2020 60410840-001/4</t>
  </si>
  <si>
    <t>01.09.2020 60410840-001/5</t>
  </si>
  <si>
    <t>01.09.2020 60410840-001/6</t>
  </si>
  <si>
    <t>01.09.2020 60410840-001/7</t>
  </si>
  <si>
    <t>01.09.2020 60410840-001/8</t>
  </si>
  <si>
    <t>01.09.2020 60410840-001/9</t>
  </si>
  <si>
    <t>01.09.2020 60410840-001/10</t>
  </si>
  <si>
    <t>01.09.2020 60410840-001/11</t>
  </si>
  <si>
    <t>01.09.2020 60410840-001/12</t>
  </si>
  <si>
    <t>01.09.2020 60410840-001/13</t>
  </si>
  <si>
    <t>01.09.2020 60410840-001/14</t>
  </si>
  <si>
    <t>01.09.2020 60410840-001/15</t>
  </si>
  <si>
    <t>01.09.2020 60410840-001/16</t>
  </si>
  <si>
    <t>01.09.2020 60410840-001/17</t>
  </si>
  <si>
    <t>01.09.2020 60410840-001/18</t>
  </si>
  <si>
    <t>01.09.2020 60410840-001/25</t>
  </si>
  <si>
    <t>01.09.2020 60410840-001/26</t>
  </si>
  <si>
    <t>01.09.2020 60410840-001/24</t>
  </si>
  <si>
    <t>01.09.2020 60410840-001/36</t>
  </si>
  <si>
    <t>01.09.2020 60410840-001/35</t>
  </si>
  <si>
    <t>01.09.2020 60410840-001/23</t>
  </si>
  <si>
    <t>01.09.2020 60410840-001/22</t>
  </si>
  <si>
    <t>02.06.2022 DE22ASRF 001/18</t>
  </si>
  <si>
    <t>02.06.2022 DE22ASRF 001/19</t>
  </si>
  <si>
    <t>02.06.2022 DE22ASRF 001/21</t>
  </si>
  <si>
    <t>01.09.2020 60410840-001/29</t>
  </si>
  <si>
    <t>01.09.2020 60410840-001/30</t>
  </si>
  <si>
    <t>01.09.2020 60410840-001/31</t>
  </si>
  <si>
    <t>02.06.2022 DE22ASRF 001/13</t>
  </si>
  <si>
    <t>02.06.2022 DE22ASRF 001/16</t>
  </si>
  <si>
    <t>90/91</t>
  </si>
  <si>
    <t>αw = 0,40 (L)</t>
  </si>
  <si>
    <t xml:space="preserve">αw = 0,95 </t>
  </si>
  <si>
    <t>αw = 0,95</t>
  </si>
  <si>
    <t>92/93</t>
  </si>
  <si>
    <t xml:space="preserve">29.06.2022 DE22ASRF 001 4 </t>
  </si>
  <si>
    <t>29.06.2022 DE22ASRF 001 3</t>
  </si>
  <si>
    <t>29.06.2022 DE22ASRF 001 1</t>
  </si>
  <si>
    <t>29.06.2022 DE22ASRF 001 7</t>
  </si>
  <si>
    <t>29.06.2022 DE22ASRF 001 5</t>
  </si>
  <si>
    <t>29.06.2022 DE22ASRF 001 6</t>
  </si>
  <si>
    <t>29.06.2022 DE22ASRF 001 2</t>
  </si>
  <si>
    <t>29.06.2022 DE22ASRF 001 8</t>
  </si>
  <si>
    <t>70/71</t>
  </si>
  <si>
    <t>94/95</t>
  </si>
  <si>
    <t>98/99</t>
  </si>
  <si>
    <t>100/101</t>
  </si>
  <si>
    <t>104/105</t>
  </si>
  <si>
    <t>31.08.2007 P-BA 220/2007 Bild 2</t>
  </si>
  <si>
    <t xml:space="preserve">Rv 4,5 - 51% </t>
  </si>
  <si>
    <t>31.08.2007 P-BA 230/2007 Bild 2</t>
  </si>
  <si>
    <t>31.08.2007 P-BA 222/2007 Bild 2</t>
  </si>
  <si>
    <t>Prüfzeugnisse</t>
  </si>
  <si>
    <t>04.07.2017 M 105629/23</t>
  </si>
  <si>
    <t>05.07.2017 M 105629/27</t>
  </si>
  <si>
    <t>05.07.2017 M 105629/30</t>
  </si>
  <si>
    <t>05.07.2017 M 105629/31</t>
  </si>
  <si>
    <t>31.08.2007 P-BA 221/2007 Bild 2</t>
  </si>
  <si>
    <t>31.08.2007 P-BA 232/2007 Bild 2</t>
  </si>
  <si>
    <t>31.08.2007 P-BA 225/2007 Bild 2</t>
  </si>
  <si>
    <t>31.08.2007 P-BA 223/2007 Bild 2</t>
  </si>
  <si>
    <t>31.08.2007 P-BA 224/2007 Bild 2</t>
  </si>
  <si>
    <t>31.08.2007 P-BA 227/2007 Bild 2</t>
  </si>
  <si>
    <t>31.08.2007 P-BA 228/2007 Bild 2</t>
  </si>
  <si>
    <t>31.08.2007 P-BA 229/2007 Bild 2</t>
  </si>
  <si>
    <t>30 mm Mineralwolle 45 kg/m³ in PE-Folie</t>
  </si>
  <si>
    <t>20 mm Mineralwolle 45 kg/m³ in PE-Folie</t>
  </si>
  <si>
    <t xml:space="preserve">30 mm Mineralwolle 45 kg/m³ </t>
  </si>
  <si>
    <t xml:space="preserve">30 mm Mineralwolle 45 kg/m³ in PE-Folie </t>
  </si>
  <si>
    <t>30 mm Polyesterwolle 48 kg/m³</t>
  </si>
  <si>
    <t>50 mm Mineralwolle 100 kg/m³ in PE-Folie</t>
  </si>
  <si>
    <t>50 mm Mineralwolle 150 kg/m³ in PE-Folie</t>
  </si>
  <si>
    <t xml:space="preserve">50 mm Mineralwolle 100 kg/m³ in PE-Folie </t>
  </si>
  <si>
    <t>60 mm Schafwolle 20 kg/m³</t>
  </si>
  <si>
    <t>30 mm Mineralwolle 45 kg/m³ in PE-Folie + 1,0 mm Stahlblechdeckel</t>
  </si>
  <si>
    <t>50 mm Mineralwolle 45 kg/m³</t>
  </si>
  <si>
    <t>30 mm Mineralwolle 45 kg/m³</t>
  </si>
  <si>
    <t>30 mm Schaumstoff 9 kg/m³</t>
  </si>
  <si>
    <t>30 mm Polyesterwolle 24 kg/m³</t>
  </si>
  <si>
    <t>20 mm Mineralwolle 45 kg/m³</t>
  </si>
  <si>
    <t xml:space="preserve">20 mm Mineralwolle 45 kg/m³ in PE-Folie </t>
  </si>
  <si>
    <t>30 mm Mineralwolle 28 kg/m³ in PE-Folie</t>
  </si>
  <si>
    <t>30 mm Mineralwolle 46 kg/m³ in PE-Folie</t>
  </si>
  <si>
    <t>Typ</t>
  </si>
  <si>
    <t>Wand</t>
  </si>
  <si>
    <t>glatt</t>
  </si>
  <si>
    <t>Rd 2,5 - 1%</t>
  </si>
  <si>
    <t>Rg 0,7 - 1,5%</t>
  </si>
  <si>
    <t>3,0 - 11%</t>
  </si>
  <si>
    <t>Rd 1,5 - 22%</t>
  </si>
  <si>
    <t>16,0 x 8,0 x1,5x1,0</t>
  </si>
  <si>
    <t>L-ABSORBER</t>
  </si>
  <si>
    <t xml:space="preserve">Rg 0,7 - 4% </t>
  </si>
  <si>
    <t>30 mm Mineralwolle 30 kg/m³ in PE-Folie</t>
  </si>
  <si>
    <t>30 mm Mineralwolle 28 kg/m³</t>
  </si>
  <si>
    <t>30 mm Mineralwolle 45 kg/m³ in PE-Folie + 12,5 mm Gipskarton</t>
  </si>
  <si>
    <t>40 mm Mineralwolle 30 kg/m³ in PE-Folie</t>
  </si>
  <si>
    <t>50 mm Mineralwolle  28 kg/m³ in PE-Folie + 1mm Stahlblech</t>
  </si>
  <si>
    <t>50 mm Mineralwolle  28 kg/m³ in PE-Folie + 12,5 Gipskarton</t>
  </si>
  <si>
    <t>Temperon -Kühlregister</t>
  </si>
  <si>
    <t>40mm Mineralwolle 45 kg/m3 + Temperon-Kühlregister</t>
  </si>
  <si>
    <t>Schmöle Kühlleitungmodul + 40 mm Mineralwolle 45 kg/m³ in PE-Folie</t>
  </si>
  <si>
    <t>40 mm Mineralwolle 46 kg/m³</t>
  </si>
  <si>
    <t>L-förmigen Metallkassetten</t>
  </si>
  <si>
    <t>Royalin SM 60/10</t>
  </si>
  <si>
    <t>Angaben zu den Metallkassetten</t>
  </si>
  <si>
    <t>6 Metallkassetten Typ 1 an der Wand: B x L x H = 60 mm x 850 mm x 30 mm
2 Metallkassetten Typ 2 auf dem Boden: B x L x H = 1000 mm x 1800 mm x 50 mm</t>
  </si>
  <si>
    <t>6 Metallkassetten Typ 1 an der Wand: B x L x H = 60 mm x 850 mm x 30 mm
2 Metallkassetten Typ 2 auf dem Boden: B x L x H = 1000 mm x 1800 mm x 50 mm
2 Metallkassetten Typ 3 auf dem Boden: B x L x H = 350 mm x 1800 mm x 50 mm</t>
  </si>
  <si>
    <t>Freudenberg SoundTex 1986</t>
  </si>
  <si>
    <t>ca.10 mm Synthetisches Akustik-Vlies/Filz, Rohdichte 35 kg/m³</t>
  </si>
  <si>
    <t>rückseitig 30 mm dicke Mineralwolle vom Typ: WKT-Mi-Fo mit einer Rohdichte
von ca. 44 kg/m3 eingelegt</t>
  </si>
  <si>
    <t>Auflagenbezeichnung atomar</t>
  </si>
  <si>
    <t>Auflage Original aus Datenblatt</t>
  </si>
  <si>
    <t>15 mm Owa Sinfonia ca. m=4,3 kg/m²</t>
  </si>
  <si>
    <t>Seite geprüfte Akustik 07/22</t>
  </si>
  <si>
    <t>07.12.2010 M 61840/8</t>
  </si>
  <si>
    <t>07.12.2010 M 61840/9</t>
  </si>
  <si>
    <t>07.12.2010 M 61840/13</t>
  </si>
  <si>
    <t>07.12.2010 M 61840/12</t>
  </si>
  <si>
    <t>07.12.2010 M 61840/15</t>
  </si>
  <si>
    <t xml:space="preserve">07.12.2010 M 61840/14 </t>
  </si>
  <si>
    <t>07.12.2010 M 61840/11</t>
  </si>
  <si>
    <t>14.12.2006 P-BA 279/2006 Bild 5</t>
  </si>
  <si>
    <t>14.12.2006 P-BA 279/2006 Bild 1</t>
  </si>
  <si>
    <t>14.12.2006 P-BA 279/2006 Bild 3</t>
  </si>
  <si>
    <t>14.12.2006 P-BA 279/2006 Bild 2</t>
  </si>
  <si>
    <t xml:space="preserve">14.12.2006 P-BA 279/2006 Bild 7 </t>
  </si>
  <si>
    <t>14.12.2006 P-BA 279/2006 Bild 4</t>
  </si>
  <si>
    <t>14.12.2006 P-BA 279/2006 Bild 8</t>
  </si>
  <si>
    <t>14.12.2006 P-BA 279/2006 Bild 20</t>
  </si>
  <si>
    <t>14.12.2006 P-BA 279/2006 Bild 21</t>
  </si>
  <si>
    <t>14.12.2006 P-BA 279/2006 Bild 22</t>
  </si>
  <si>
    <t>14.12.2006 P-BA 279/2006 Bild 14</t>
  </si>
  <si>
    <t>14.12.2006 P-BA 279/2006 Bild 17</t>
  </si>
  <si>
    <t>14.12.2006 P-BA 279/2006 Bild 18</t>
  </si>
  <si>
    <t>14.12.2006 P-BA 279/2006 Bild 19</t>
  </si>
  <si>
    <t>14.12.2006 P-BA 279/2006 Bild 13</t>
  </si>
  <si>
    <t>14.12.2006 P-BA 279/2006 Bild 15</t>
  </si>
  <si>
    <t>14.12.2006 P-BA 279/2006 Bild 16</t>
  </si>
  <si>
    <t>14.12.2006 P-BA 279/2006 Bild 26</t>
  </si>
  <si>
    <t>14.12.2006 P-BA 279/2006 Bild 6</t>
  </si>
  <si>
    <t>14.12.2006 P-BA 279/2006 Bild 9</t>
  </si>
  <si>
    <t>14.12.2006 P-BA 279/2006 Bild 10</t>
  </si>
  <si>
    <t>14.12.2006 P-BA 279/2006 Bild 11</t>
  </si>
  <si>
    <t>14.12.2006 P-BA 279/2006 Bild 12</t>
  </si>
  <si>
    <t>14.12.2006 P-BA 279/2006 Bild 23</t>
  </si>
  <si>
    <t>14.12.2006 P-BA 279/2006 Bild 24</t>
  </si>
  <si>
    <t>14.12.2006 P-BA 279/2006 Bild 25</t>
  </si>
  <si>
    <t>14.12.2006 P-BA 279/2006 Bild 27</t>
  </si>
  <si>
    <t>14.12.2006 P-BA 279/2006 Bild 28</t>
  </si>
  <si>
    <t>14.12.2006 P-BA 279/2006 Bild 29</t>
  </si>
  <si>
    <t>14.12.2006 P-BA 279/2006 Bild 30</t>
  </si>
  <si>
    <t>14.12.2006 P-BA 279/2006 Bild 31</t>
  </si>
  <si>
    <t>14.12.2006 P-BA 279/2006 Bild 32</t>
  </si>
  <si>
    <t>14.12.2006 P-BA 279/2006 Bild 33</t>
  </si>
  <si>
    <t>14.08.2007 P-BA 231/2007 Bild 2</t>
  </si>
  <si>
    <t>29.05.2007 P-BA 219/2007 Bild 2</t>
  </si>
  <si>
    <t>14.12.2006 P-BA 280/2006 Bild 5</t>
  </si>
  <si>
    <t>14.12.2006 P-BA 280/2006 Bild 6</t>
  </si>
  <si>
    <t>14.12.2006 P-BA 280/2006 Bild 1</t>
  </si>
  <si>
    <t>14.12.2006 P-BA 280/2006 Bild 7</t>
  </si>
  <si>
    <t>14.12.2006 P-BA 280/2006 Bild 2</t>
  </si>
  <si>
    <t>14.12.2006 P-BA 280/2006 Bild 3</t>
  </si>
  <si>
    <t>14.12.2006 P-BA 280/2006 Bild 4</t>
  </si>
  <si>
    <t>14.12.2006 P-BA 280/2006 Bild 8</t>
  </si>
  <si>
    <t>14.12.2006 P-BA 280/2006 Bild 9</t>
  </si>
  <si>
    <t>31.08.2007 P-BA 226/2007 Bild 2</t>
  </si>
  <si>
    <t>22.05.2017 M 105629/17</t>
  </si>
  <si>
    <t>30.10.2020 M 105629/53</t>
  </si>
  <si>
    <t>09.07.2021 M 105629/62</t>
  </si>
  <si>
    <t>28.06.2019 M 105629/37</t>
  </si>
  <si>
    <t>09.07.2021 M 105629/60</t>
  </si>
  <si>
    <t>26.06.2014 M 105629/12</t>
  </si>
  <si>
    <t>26.06.2014 M 105629/13</t>
  </si>
  <si>
    <t>26.06.2014 M 105629/14</t>
  </si>
  <si>
    <t>05.07.2017 M 105629/17</t>
  </si>
  <si>
    <t>05.07.2017 M 105629/5</t>
  </si>
  <si>
    <t>05.07.2017 M 105629/16</t>
  </si>
  <si>
    <t>05.07.2017 M 105629/6</t>
  </si>
  <si>
    <t>05.07.2017 M 105629/21</t>
  </si>
  <si>
    <t>05.07.2017 M 105629/20</t>
  </si>
  <si>
    <t>07.12.2010 M 61840/10</t>
  </si>
  <si>
    <t xml:space="preserve">Rd 2,5 - 2% </t>
  </si>
  <si>
    <t xml:space="preserve">Rd 2,5 - 4% </t>
  </si>
  <si>
    <t>04.12.2019 M 105629/50</t>
  </si>
  <si>
    <t>21.02.2020 M 105629/51</t>
  </si>
  <si>
    <t>24.11.2020 M 105629/54</t>
  </si>
  <si>
    <t>24.11.2020 M 105629/55</t>
  </si>
  <si>
    <t>24.11.2020 M 105629/56</t>
  </si>
  <si>
    <t>24.11.2020 M 105629/57</t>
  </si>
  <si>
    <t>24.11.2020 M 105629/58</t>
  </si>
  <si>
    <t>24.11.2020 M 105629/59</t>
  </si>
  <si>
    <t>22.12.2017 M 105629/32 (Aufbau 1)</t>
  </si>
  <si>
    <t>22.12.2017 M 105629/32 (Aufbau 2)</t>
  </si>
  <si>
    <t>22.12.2017 M 105629/32 (Aufbau 3)</t>
  </si>
  <si>
    <t>22.12.2017 M 105629/32 (Aufbau 4)</t>
  </si>
  <si>
    <t>22.12.2017 M 105629/32 (Aufbau 5)</t>
  </si>
  <si>
    <t>22.12.2017 M 105629/32 (Aufbau 6)</t>
  </si>
  <si>
    <t>22.12.2017 M 105629/32 (Aufbau 7)</t>
  </si>
  <si>
    <t>22.12.2017 M 105629/32 (Aufbau 8)</t>
  </si>
  <si>
    <t>22.12.2017 M 105629/32 (Aufbau 9)</t>
  </si>
  <si>
    <t>22.12.2017 M 105629/32 (Aufbau 10)</t>
  </si>
  <si>
    <t>22.12.2017 M 105629/32 (Aufbau 11)</t>
  </si>
  <si>
    <t>22.12.2017 M 105629/32 (Aufbau 12)</t>
  </si>
  <si>
    <t>07.12.2018 M 105629/36</t>
  </si>
  <si>
    <t>09.07.2021 M 105629/61</t>
  </si>
  <si>
    <t>08.03.2019 M 105629/8</t>
  </si>
  <si>
    <t>08.03.2019 M 105629/3</t>
  </si>
  <si>
    <r>
      <t>30 mm Mineralwolle (Rockwool RPI-4) 44,9 kg/m</t>
    </r>
    <r>
      <rPr>
        <vertAlign val="superscript"/>
        <sz val="9"/>
        <color indexed="8"/>
        <rFont val="DIN Pro Light"/>
        <family val="0"/>
      </rPr>
      <t>3</t>
    </r>
  </si>
  <si>
    <r>
      <t>30 mm Mineralwolle 45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</t>
    </r>
  </si>
  <si>
    <r>
      <t>30 mm Schaumstoff (BASF Basotect) 8,6 kg/m</t>
    </r>
    <r>
      <rPr>
        <vertAlign val="superscript"/>
        <sz val="9"/>
        <color indexed="8"/>
        <rFont val="DIN Pro Light"/>
        <family val="0"/>
      </rPr>
      <t>3</t>
    </r>
  </si>
  <si>
    <r>
      <t>30 mm Polyesterwolle (Caruso Isobond) 48,4 kg/m</t>
    </r>
    <r>
      <rPr>
        <vertAlign val="superscript"/>
        <sz val="9"/>
        <color indexed="8"/>
        <rFont val="DIN Pro Light"/>
        <family val="0"/>
      </rPr>
      <t>3</t>
    </r>
  </si>
  <si>
    <r>
      <t>20 mm Mineralwolle 45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</t>
    </r>
  </si>
  <si>
    <r>
      <t>20 mm Mineralwolle 45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  </t>
    </r>
  </si>
  <si>
    <r>
      <t>20 mm Mineralfaserplatte 320 kg/m</t>
    </r>
    <r>
      <rPr>
        <vertAlign val="superscript"/>
        <sz val="9"/>
        <color indexed="8"/>
        <rFont val="DIN Pro Light"/>
        <family val="0"/>
      </rPr>
      <t>3</t>
    </r>
  </si>
  <si>
    <r>
      <t>20 mm Mineralwolle (Rockwool RPI-4) 45,1 kg/m</t>
    </r>
    <r>
      <rPr>
        <vertAlign val="superscript"/>
        <sz val="9"/>
        <color indexed="8"/>
        <rFont val="DIN Pro Light"/>
        <family val="0"/>
      </rPr>
      <t>3</t>
    </r>
  </si>
  <si>
    <r>
      <t>40 mm Mineralwolle (Rockwool RPI-4) 45,7 kg/m</t>
    </r>
    <r>
      <rPr>
        <vertAlign val="superscript"/>
        <sz val="9"/>
        <color indexed="8"/>
        <rFont val="DIN Pro Light"/>
        <family val="0"/>
      </rPr>
      <t>3</t>
    </r>
  </si>
  <si>
    <r>
      <t>50 mm Mineralwolle (Rockwool RPI-4) 45,0 kg/m</t>
    </r>
    <r>
      <rPr>
        <vertAlign val="superscript"/>
        <sz val="9"/>
        <color indexed="8"/>
        <rFont val="DIN Pro Light"/>
        <family val="0"/>
      </rPr>
      <t>3</t>
    </r>
  </si>
  <si>
    <r>
      <t>20 mm Mineralwolle 44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PE-Folie+12,5mm Gipskarton</t>
    </r>
  </si>
  <si>
    <r>
      <t>20 mm Mineralwolle 44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 in PE-Folie +Kühlregister+12,5 mm Gipskarton</t>
    </r>
  </si>
  <si>
    <r>
      <t>20 mm Mineralwolle 44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 in PE-Folie+12,5 mm Gipskarton</t>
    </r>
  </si>
  <si>
    <r>
      <t>20 mm Mineralwolle 44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 in PE-Folie +  Kühlregister +12,5 mm Gipskarton</t>
    </r>
  </si>
  <si>
    <r>
      <t>30 mm Mineralwolle 45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</t>
    </r>
  </si>
  <si>
    <r>
      <t>30 mm Mineralwolle 45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 </t>
    </r>
  </si>
  <si>
    <r>
      <t>30 mm Polyesterwolle 48 kg/m</t>
    </r>
    <r>
      <rPr>
        <vertAlign val="superscript"/>
        <sz val="9"/>
        <color indexed="8"/>
        <rFont val="DIN Pro Light"/>
        <family val="0"/>
      </rPr>
      <t>3</t>
    </r>
  </si>
  <si>
    <r>
      <t>30 mm Mineralwolle 28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 + Kühlregister mit 4 Wärmeleitprofilen</t>
    </r>
  </si>
  <si>
    <r>
      <t>40 mm Mineralwolle 28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 + Kühlregister + 12,5 mm Gipskarton</t>
    </r>
  </si>
  <si>
    <r>
      <t>40 mm Mineralwolle 28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 + Kühlregister + 1mm Stahlblech</t>
    </r>
  </si>
  <si>
    <r>
      <t>30 mm Mineralwolle 45kg/m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 + Kühlregister</t>
    </r>
  </si>
  <si>
    <r>
      <t>30 mm Mineralwolle 30kg/m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 + Kühlregister</t>
    </r>
  </si>
  <si>
    <r>
      <t>30 mm Mineralwolle 45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 + Kühlregister</t>
    </r>
  </si>
  <si>
    <r>
      <t>30 mm Mineralwolle 44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 + Kühlregister</t>
    </r>
  </si>
  <si>
    <r>
      <t>40mm Mineralwolle 45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+ Temperon-Kühlregister</t>
    </r>
  </si>
  <si>
    <r>
      <t>30 mm Mineralwolle 45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  </t>
    </r>
  </si>
  <si>
    <r>
      <t>30 mm Polyesterwolle (Caruso Isobond) 23,7 kg/m</t>
    </r>
    <r>
      <rPr>
        <vertAlign val="superscript"/>
        <sz val="9"/>
        <color indexed="8"/>
        <rFont val="DIN Pro Light"/>
        <family val="0"/>
      </rPr>
      <t>3</t>
    </r>
  </si>
  <si>
    <r>
      <t>30 mm Mineralwolle (Rockwool RPI-4) 44,9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Akustikfolie eingeschweißt</t>
    </r>
  </si>
  <si>
    <r>
      <t>50 mm Mineralwolle 45 kg/m</t>
    </r>
    <r>
      <rPr>
        <vertAlign val="superscript"/>
        <sz val="9"/>
        <color indexed="8"/>
        <rFont val="DIN Pro Light"/>
        <family val="0"/>
      </rPr>
      <t>3</t>
    </r>
  </si>
  <si>
    <r>
      <t>30 mm Mineralwolle 45 kg/m</t>
    </r>
    <r>
      <rPr>
        <vertAlign val="superscript"/>
        <sz val="9"/>
        <color indexed="8"/>
        <rFont val="DIN Pro Light"/>
        <family val="0"/>
      </rPr>
      <t>3</t>
    </r>
  </si>
  <si>
    <r>
      <t>30 mm Mineralfaser-Dämmstoff ISOVER PF 28 kg/m</t>
    </r>
    <r>
      <rPr>
        <vertAlign val="superscript"/>
        <sz val="9"/>
        <color indexed="8"/>
        <rFont val="DIN Pro Light"/>
        <family val="0"/>
      </rPr>
      <t>3</t>
    </r>
  </si>
  <si>
    <r>
      <t>30 mm Mineralwolle  28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</t>
    </r>
  </si>
  <si>
    <r>
      <t>40 mm Mineralfaser in 30 μm PE-Folie, 30kg/m</t>
    </r>
    <r>
      <rPr>
        <vertAlign val="superscript"/>
        <sz val="9"/>
        <color indexed="8"/>
        <rFont val="DIN Pro Light"/>
        <family val="0"/>
      </rPr>
      <t>3</t>
    </r>
  </si>
  <si>
    <r>
      <t>30 mm Mineralfaser in 30 μm PE-Folie, 30kg/m</t>
    </r>
    <r>
      <rPr>
        <vertAlign val="superscript"/>
        <sz val="9"/>
        <color indexed="8"/>
        <rFont val="DIN Pro Light"/>
        <family val="0"/>
      </rPr>
      <t>3</t>
    </r>
  </si>
  <si>
    <r>
      <t>40 mm Mineralfaser in 30 μm PE-Folie, 30kg/m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+ Kühlregister</t>
    </r>
  </si>
  <si>
    <r>
      <t>30 mm Mineralwolle in PE-Folie, 46 kg/m</t>
    </r>
    <r>
      <rPr>
        <vertAlign val="superscript"/>
        <sz val="9"/>
        <color indexed="8"/>
        <rFont val="DIN Pro Light"/>
        <family val="0"/>
      </rPr>
      <t>3</t>
    </r>
  </si>
  <si>
    <r>
      <t>30 mm Mineralwolle in PE-Folie, 46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+12,5 mm Gipskarton</t>
    </r>
  </si>
  <si>
    <r>
      <t>20 mm Mineralwolle 45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PE-Folie, Kühlregister vier Rohrreihen  1400x73; Achsabatand 150 mm</t>
    </r>
  </si>
  <si>
    <r>
      <t>30 mm Mineralwolle 46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 in PE-Folie +Kühlregister AA 150 mm+12,5 mm Gipskarton</t>
    </r>
  </si>
  <si>
    <r>
      <t>30 mm Mineralwolle 46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 in PE-Folie</t>
    </r>
  </si>
  <si>
    <r>
      <t>30 mm Mineralwolle 46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 in PE-Folie + 12,5 mm Gipskarton</t>
    </r>
  </si>
  <si>
    <r>
      <t>20 mm Mineralwolle 44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 + Kühlregister mit 4 Wärmeleitprofilen</t>
    </r>
  </si>
  <si>
    <r>
      <t>30 mm Mineralwolle 46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in PE-Folie + Kühlregister mit 4 Wärmeleitprofilen AA 150 mm</t>
    </r>
  </si>
  <si>
    <r>
      <t>30 mm Mineralwolle 46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 in PE-Folie + Kühlregister mit 4 Wärmeleitprofilen</t>
    </r>
  </si>
  <si>
    <r>
      <t>30 mm Mineralwolle 46 kg/m</t>
    </r>
    <r>
      <rPr>
        <vertAlign val="superscript"/>
        <sz val="9"/>
        <color indexed="8"/>
        <rFont val="DIN Pro Light"/>
        <family val="0"/>
      </rPr>
      <t>3</t>
    </r>
    <r>
      <rPr>
        <sz val="9"/>
        <color indexed="8"/>
        <rFont val="DIN Pro Light"/>
        <family val="0"/>
      </rPr>
      <t xml:space="preserve">  in PE-Folie + Kühlregister mit 4 Wärmeleitprofilen + 12,5 mm Gipskarton</t>
    </r>
  </si>
  <si>
    <t>14/15, 102/103</t>
  </si>
  <si>
    <t>αw = 0,60 (MH)</t>
  </si>
  <si>
    <t>20/21, 104/105</t>
  </si>
  <si>
    <t>18/19, 104/105</t>
  </si>
  <si>
    <t>Rv 1,5 - 22%</t>
  </si>
  <si>
    <t>24/25, 106/107</t>
  </si>
  <si>
    <t>16/17, 102/103</t>
  </si>
  <si>
    <t>30/31, 108/109</t>
  </si>
  <si>
    <t>22/23, 32/33, 106/107</t>
  </si>
  <si>
    <t>14/15, 40/41, 102/103</t>
  </si>
  <si>
    <t>34/35, 38/39</t>
  </si>
  <si>
    <t>28/29, 108/109</t>
  </si>
  <si>
    <t>22/23, 106/107</t>
  </si>
  <si>
    <t>26/27, 106/107</t>
  </si>
  <si>
    <t>Terzmittelfrequenz [Hz]</t>
  </si>
  <si>
    <t xml:space="preserve">80 mm Mineralwolle 30 kg/m³ in PE-Folie </t>
  </si>
  <si>
    <t xml:space="preserve">20 mm Mineralwolle 44 kg/m³ in PE-Folie </t>
  </si>
  <si>
    <t xml:space="preserve">30 mm Mineralwolle 46 kg/m³ in PE-Folie </t>
  </si>
  <si>
    <t xml:space="preserve">40 mm Mineralwolle 45 kg/m³ in PE-Folie </t>
  </si>
  <si>
    <t xml:space="preserve">40 mm Mineralwolle 45 kg/m³ </t>
  </si>
  <si>
    <t xml:space="preserve">30 mm Mineralwolle 44 kg/m³ in PE-Folie </t>
  </si>
  <si>
    <t xml:space="preserve">40 mm Mineralwolle 30 kg/m³ in PE-Folie </t>
  </si>
  <si>
    <t xml:space="preserve">30 mm Mineralwolle 28 kg/m³ in PE-Folie </t>
  </si>
  <si>
    <t xml:space="preserve">40 mm Mineralwolle 28 kg/m³ in PE-Folie </t>
  </si>
  <si>
    <t xml:space="preserve">50 mm Mineralwolle 28 kg/m³ in PE-Folie </t>
  </si>
  <si>
    <t>12,5 mm Gipskarton</t>
  </si>
  <si>
    <t>1 mm Stahlblech</t>
  </si>
  <si>
    <t>Schwerauflage</t>
  </si>
  <si>
    <t>Kühlregister 1197x70, 6 RR, 120 mm Raster</t>
  </si>
  <si>
    <t>Temperon-Kühlregister, zwei 14 mm breite Verteilerrohre, 14 10 mm breite Rigisterrohre</t>
  </si>
  <si>
    <t>Kühlregister 1400x73, 4 RR, 150 mm Raster</t>
  </si>
  <si>
    <t>Kühlregister 1585x75, 6 RR, 80 mm Raster</t>
  </si>
  <si>
    <t>Kühlregister 1585x75, 4 RR, 120 mm Raster</t>
  </si>
  <si>
    <t>Kühlregister 1585x75, 6 RR, 95 mm Raster</t>
  </si>
  <si>
    <t>Kühlharfe 1450x50, 6 RR</t>
  </si>
  <si>
    <t>Kühlregister 1530x52, 4 RR, 150 mm Raster</t>
  </si>
  <si>
    <t>Kühlregister 1350x50, 4 RR, 150 mm Raster</t>
  </si>
  <si>
    <t>Kühlharfe 1400x50, 6 RR</t>
  </si>
  <si>
    <t>Kühlregister 1600x52, 6 RR</t>
  </si>
  <si>
    <t>Kühlregister 1690x75, 5 RR</t>
  </si>
  <si>
    <t>Kühlregister 1600x52, 6 RR + 500x50, 2 RR</t>
  </si>
  <si>
    <t>Kühlregister 1137x70, 6 RR, 80 mm Raster</t>
  </si>
  <si>
    <t>Kühlregister 1197x70, 5 RR, 100 mm Raster</t>
  </si>
  <si>
    <t>Kühlregister 1197x70, 4 RR, 120 mm Raster</t>
  </si>
  <si>
    <t>αw = 0,75 (M, H)</t>
  </si>
  <si>
    <t>αw = 0,6 (L, M, H)</t>
  </si>
  <si>
    <t>αw = 0,05</t>
  </si>
  <si>
    <t>αw = 0,95 (M, H)</t>
  </si>
  <si>
    <t>αw = 0,85 (L, M)</t>
  </si>
  <si>
    <t>αw = 0,8 (L, M)</t>
  </si>
  <si>
    <t>αw = 0,95 (L, M, H)</t>
  </si>
  <si>
    <t>αw = 0,9 (L, H)</t>
  </si>
  <si>
    <t>αw = 0,5 (L, H)</t>
  </si>
  <si>
    <t>αw = 0,75 (L, H)</t>
  </si>
  <si>
    <t>αw = 0,3 (L, M)</t>
  </si>
  <si>
    <t>αw = 0,85 (L)</t>
  </si>
  <si>
    <t>αw = 0,60 (L)</t>
  </si>
  <si>
    <t xml:space="preserve">αw = 0,40 (MH) </t>
  </si>
  <si>
    <t>αw = 0,50 (MH)</t>
  </si>
  <si>
    <t>αw = 0,45 (H)</t>
  </si>
  <si>
    <t>αw = 0,55 (MH)</t>
  </si>
  <si>
    <t xml:space="preserve">αw = 0,70 </t>
  </si>
  <si>
    <t xml:space="preserve">αw = 0,80  </t>
  </si>
  <si>
    <t>αw = 0,35 (L)</t>
  </si>
  <si>
    <t xml:space="preserve">αw = 0,80 </t>
  </si>
  <si>
    <t>αw = 0,65 (M)</t>
  </si>
  <si>
    <t>αw = 0,55</t>
  </si>
  <si>
    <t>αw = 1,00</t>
  </si>
  <si>
    <t>αw = 1,00 (MH)</t>
  </si>
  <si>
    <t xml:space="preserve">αw = 0,95   </t>
  </si>
  <si>
    <t xml:space="preserve">αw = 0,65 (L) </t>
  </si>
  <si>
    <t xml:space="preserve">αw = 0,90 </t>
  </si>
  <si>
    <t>αw = 0,60 (M)</t>
  </si>
  <si>
    <t xml:space="preserve">αw = 0,75 (L) </t>
  </si>
  <si>
    <t>αw = 0,90</t>
  </si>
  <si>
    <t>αw = 0,50 (L)</t>
  </si>
  <si>
    <t xml:space="preserve">αw = 0,75 (L)  </t>
  </si>
  <si>
    <t>αw = 0,75 (M)</t>
  </si>
  <si>
    <t>αw = 0,7 (M)</t>
  </si>
  <si>
    <t>αw = 1,0</t>
  </si>
  <si>
    <t xml:space="preserve">αw = 0,75 </t>
  </si>
  <si>
    <t>αw = 0,70 (LH)</t>
  </si>
  <si>
    <t>αw = 0,85</t>
  </si>
  <si>
    <t xml:space="preserve">αw = 0,70  </t>
  </si>
  <si>
    <t xml:space="preserve">αw = 0,90  </t>
  </si>
  <si>
    <t>αw = 0,50 (LM)</t>
  </si>
  <si>
    <t xml:space="preserve">αw = 0,75   </t>
  </si>
  <si>
    <t>αw = 0,8(L)</t>
  </si>
  <si>
    <t xml:space="preserve">αw = 0,85 (L) </t>
  </si>
  <si>
    <t>αw = 0,45 (L)</t>
  </si>
  <si>
    <t>αw = 0,60</t>
  </si>
  <si>
    <t>αw = 0,55 (L)</t>
  </si>
  <si>
    <t>αw = 0,55 (LH)</t>
  </si>
  <si>
    <t>Temperon-Kühlregister, zwei 14 mm Verteilerrohre, 14 29 mm Registerrohre</t>
  </si>
  <si>
    <t>Deckensegelgröße [m²]</t>
  </si>
  <si>
    <t>13 Streifen 50x50x3000  mm Mineralwolle 44 kg/m³ in PE-Folie , 90 mm Abstand, längs zu Kühlregister, Belegungsgrad 57 %</t>
  </si>
  <si>
    <t xml:space="preserve">Kühlregister nachgebildet 2800x75, 8 RR, 145 mm Raster </t>
  </si>
  <si>
    <t>Kühlregister nachgebildet 2800x75, 12 RR, 90 mm Raster</t>
  </si>
  <si>
    <t>Kühlregister nachgestellt 2800x75, 12 RR, 90 mm Raster</t>
  </si>
  <si>
    <t>34 Streifen 50x50x1150  mm Mineralwolle 44 kg/m³ in PE-Folie , 90 mm Abstand, quer zu Kühlregister, Belegungsgrad 57 %</t>
  </si>
  <si>
    <t>Belegungsgrad Kühlregister</t>
  </si>
  <si>
    <t>Auflage</t>
  </si>
  <si>
    <t>A Obj Terz [m²]</t>
  </si>
  <si>
    <t>zweiteilig</t>
  </si>
  <si>
    <t xml:space="preserve">ohne </t>
  </si>
  <si>
    <t>einteilig</t>
  </si>
  <si>
    <t>Rd 0,9 - 14 %</t>
  </si>
  <si>
    <t>Rd 1,5 - 22 %</t>
  </si>
  <si>
    <t>Rg 0,9 - 7 %</t>
  </si>
  <si>
    <t>Rg 1,5 - 11 %</t>
  </si>
  <si>
    <t>Rd 1,5 - 11 %</t>
  </si>
  <si>
    <t xml:space="preserve">Perforation </t>
  </si>
  <si>
    <t>Baffeltyp</t>
  </si>
  <si>
    <t>Füllung</t>
  </si>
  <si>
    <t>Höhe Baffel [mm]</t>
  </si>
  <si>
    <t>Dicke [mm]</t>
  </si>
  <si>
    <t>01.09.2020 60410840-001/19</t>
  </si>
  <si>
    <t>01.09.2020 60410840-001/20</t>
  </si>
  <si>
    <t>01.09.2020 60410840-001/21</t>
  </si>
  <si>
    <t xml:space="preserve">40 mm Mineralwolle 50 kg/m³ </t>
  </si>
  <si>
    <t xml:space="preserve">50 mm Mineralwolle 50 kg/m³ </t>
  </si>
  <si>
    <t>40 mm Mineralwolle 50 kg/m³ in PE-Folie</t>
  </si>
  <si>
    <t xml:space="preserve">2x20 mm Mineralwolle 35 kg/m³ einseitig vlieskaschiert </t>
  </si>
  <si>
    <t>40 mm Schafwolle 28 kg/m³</t>
  </si>
  <si>
    <t>Kühlregister 1795x70, 2 RR</t>
  </si>
  <si>
    <t>NRC = 0,5</t>
  </si>
  <si>
    <t>NRC = 0,6</t>
  </si>
  <si>
    <t>NRC = 0,3</t>
  </si>
  <si>
    <t>NRC = 0,7</t>
  </si>
  <si>
    <t>NRC = 0,8</t>
  </si>
  <si>
    <t>NRC = 0,4</t>
  </si>
  <si>
    <t>Prüfzeugnis</t>
  </si>
  <si>
    <t>Kühlregister 1795x60, 2 RR</t>
  </si>
  <si>
    <t>Kühlregister 1795x80, 2 RR</t>
  </si>
  <si>
    <t>40 mm PE-Akustimatte 20 kg/m³</t>
  </si>
  <si>
    <t>2x20 mm PE-Akustimatte 20 kg/m³</t>
  </si>
  <si>
    <t>50 mm Mineralwolle 50 kg/m³</t>
  </si>
  <si>
    <t>Achs-abstand [mm]</t>
  </si>
  <si>
    <t>Decken-abhang [mm]</t>
  </si>
  <si>
    <t xml:space="preserve">50 mm Mineralwolle 45 kg/m³ </t>
  </si>
  <si>
    <t>02.06.2022 DE22ASRF 001/9</t>
  </si>
  <si>
    <t>02.06.2022 DE22ASRF 001/10</t>
  </si>
  <si>
    <t>02.06.2022 DE22ASRF 001/11</t>
  </si>
  <si>
    <t>02.06.2022 DE22ASRF 001/12</t>
  </si>
  <si>
    <t>02.06.2022 DE22ASRF 001/14</t>
  </si>
  <si>
    <t>02.06.2022 DE22ASRF 001/15</t>
  </si>
  <si>
    <t>02.06.2022 DE22ASRF 001/17</t>
  </si>
  <si>
    <t>02.06.2022 DE22ASRF 001/20</t>
  </si>
  <si>
    <t>02.06.2022 DE22ASRF 001/22</t>
  </si>
  <si>
    <t>02.06.2022 DE22ASRF 001/23</t>
  </si>
  <si>
    <t>02.06.2022 DE22ASRF 001/24</t>
  </si>
  <si>
    <t>02.06.2022 DE22ASRF 001/25</t>
  </si>
  <si>
    <t>02.06.2022 DE22ASRF 001/26</t>
  </si>
  <si>
    <t>02.06.2022 DE22ASRF 001/27</t>
  </si>
  <si>
    <t>02.06.2022 DE22ASRF 001/28</t>
  </si>
  <si>
    <t>02.06.2022 DE22ASRF 001/29</t>
  </si>
  <si>
    <t>Kühlregister 1585x75, 2 RR, 110 mm Raster, zweiseitig, jede Baffel</t>
  </si>
  <si>
    <t>Kühlregister 1585x75, 2 RR, 110 mm Raster, zweiseitig, jede 2. Baffel</t>
  </si>
  <si>
    <t>Kühlregister 1585x75, 2 RR, 110 mm Raster, einseitig, jede Baffel</t>
  </si>
  <si>
    <t>αw = 0,45</t>
  </si>
  <si>
    <t>αw = 0,5</t>
  </si>
  <si>
    <t>αw = 0,4</t>
  </si>
  <si>
    <t>αw = 0,3</t>
  </si>
  <si>
    <t>αw = 0,7</t>
  </si>
  <si>
    <t>αw = 0,6</t>
  </si>
  <si>
    <t>αw = 0,35</t>
  </si>
  <si>
    <t>Kassettentyp</t>
  </si>
  <si>
    <t>Gesamtaufbauhöhe zw. Hallraumwand und Sichtseite [mm]</t>
  </si>
  <si>
    <t>Länge der Metallkassettenüber dem Hallraumboden [mm]</t>
  </si>
  <si>
    <t>Absorptionsfläche Aobj. [m²]</t>
  </si>
  <si>
    <t>Oktavmittelfrequenz [Hz] αp</t>
  </si>
  <si>
    <t>αw = 0,75(L)</t>
  </si>
  <si>
    <t>Norm-Flankenschallpegeldifferenz zu Frequenz [dB]</t>
  </si>
  <si>
    <t>C [dB]</t>
  </si>
  <si>
    <t>Dn,f,w [dB]</t>
  </si>
  <si>
    <t>Ctr [dB]</t>
  </si>
  <si>
    <t>AKUSTIKWAND</t>
  </si>
  <si>
    <t>Qg 4,0 - 33%</t>
  </si>
  <si>
    <t xml:space="preserve">Rg 4,0 - 17% </t>
  </si>
  <si>
    <t>Rd 4,0 - 33%</t>
  </si>
  <si>
    <t>Rd 2,5 - 8%</t>
  </si>
  <si>
    <t>Rg 14,0 - 23%</t>
  </si>
  <si>
    <t>Rg 1,8 - 20%</t>
  </si>
  <si>
    <t>Belegungsgrad in der Baffel</t>
  </si>
  <si>
    <t>Belegungsgrad im Deckenfeld</t>
  </si>
  <si>
    <t>05.03.2020 122 002 14T - 364/1E</t>
  </si>
  <si>
    <t>20 mm Mineralfaserplatte 325 kg/m³</t>
  </si>
  <si>
    <t>αw = 0,65 (H)</t>
  </si>
  <si>
    <t>05.03.2020 122 002 14T - 364/2E</t>
  </si>
  <si>
    <t>15 mm Mineralfaserplatte 303 kg/m³</t>
  </si>
  <si>
    <t>Vlies-bezeichnung - nur INTERN</t>
  </si>
  <si>
    <t>80/81, 82/83, 84/85</t>
  </si>
  <si>
    <t>80/81</t>
  </si>
  <si>
    <t>80/81, 82/83</t>
  </si>
  <si>
    <t>80/81, 82/83, 84/85, 86/87</t>
  </si>
  <si>
    <t>82/83</t>
  </si>
  <si>
    <t>82/83, 88/89</t>
  </si>
  <si>
    <t>88/89</t>
  </si>
  <si>
    <t>86/87</t>
  </si>
  <si>
    <t>84/85</t>
  </si>
  <si>
    <t>Kühlregister 1492x52, 4 RR, 150 mm Raster</t>
  </si>
  <si>
    <t>Kühlregister 2580x110, 1 RR, zweiseitig, jede Baffel</t>
  </si>
  <si>
    <t>geschlitztes Kühlregister 2500x75 und 2560x75, 2 RR, 110 mm Raster, zweiseitig, jede Baffel</t>
  </si>
  <si>
    <t>Kühlregister 2580x75, 3 RR, 110 mm Raster, zweiseitig, jede Baffel</t>
  </si>
  <si>
    <t>Schmöle ALP 4 RR</t>
  </si>
  <si>
    <t>40 mm Polyesterwolle 20 kg/m³</t>
  </si>
  <si>
    <t>50 mm Mineralwollestreifen 50 mm breit 57 kg/m³ in PE-Folie</t>
  </si>
  <si>
    <t>Schmöle ALP 3 RR</t>
  </si>
  <si>
    <t>Schmöle ALP 5 RR</t>
  </si>
  <si>
    <t>Rd 1,5 - 6%</t>
  </si>
  <si>
    <t xml:space="preserve">αw = 1,00 </t>
  </si>
  <si>
    <t>2,5 x 2,0 x 0,5 x 0,5</t>
  </si>
  <si>
    <t>Schmöle ALP 8 RR</t>
  </si>
  <si>
    <t>aw = 1,00</t>
  </si>
  <si>
    <t>aw = 1,00 (M)</t>
  </si>
  <si>
    <t>Schmöle ALP 6 RR</t>
  </si>
  <si>
    <t>Schmöle ALP 10 RR</t>
  </si>
  <si>
    <t>Schmöle ALP 12 RR</t>
  </si>
  <si>
    <t>400</t>
  </si>
  <si>
    <t>200</t>
  </si>
  <si>
    <t>Schmöle WLP 12 RR</t>
  </si>
  <si>
    <t>αw = 0,95 (L, M)</t>
  </si>
  <si>
    <t>αw = 0,75 (L, M)</t>
  </si>
  <si>
    <t>αw = 0,80 (L, M)</t>
  </si>
  <si>
    <t>aw = 1,3</t>
  </si>
  <si>
    <t>aw = 1,35</t>
  </si>
  <si>
    <t>aw = 1,2</t>
  </si>
  <si>
    <t>aw = 1,05</t>
  </si>
  <si>
    <t>Terzmittelfrequenz [Hz] αs Messwerte</t>
  </si>
  <si>
    <t>Oktavmittelfrequenz [Hz] αp Messwerte</t>
  </si>
  <si>
    <t>Terzmittelfrequenz [Hz] αs lt. Norm</t>
  </si>
  <si>
    <t>Oktavmittelfrequenz [Hz] αp  lt. Norm</t>
  </si>
  <si>
    <t>Messwerte</t>
  </si>
  <si>
    <t>lt. Norm</t>
  </si>
  <si>
    <t>21.03.2023 B105629_64_PBE_1D</t>
  </si>
  <si>
    <t>21.03.2023 B105629_75_PBE_1D</t>
  </si>
  <si>
    <t>21.03.2023 B105629_70_PBE_1D</t>
  </si>
  <si>
    <t>21.03.2023 B105629_73_PBE_1D</t>
  </si>
  <si>
    <t>21.03.2023 B105629_65_PBE_1D</t>
  </si>
  <si>
    <t>21.03.2023 B105629_66_PBE_1D</t>
  </si>
  <si>
    <t>21.03.2023 B105629_85_PBE_1D</t>
  </si>
  <si>
    <t>21.03.2023 B105629_72_PBE_1D</t>
  </si>
  <si>
    <t>21.03.2023 B105629_63_Pbe_1D</t>
  </si>
  <si>
    <t>21.03.2023 B105629_74_PBE_1D</t>
  </si>
  <si>
    <t>21.03.2023 B105629_69_PBE_1D</t>
  </si>
  <si>
    <t>21.03.2023 B105629_67_PBE_1D</t>
  </si>
  <si>
    <t>21.03.2023 B105629_68_PBE_1D</t>
  </si>
  <si>
    <t>21.03.2023 B105629_71_Pbe_1D</t>
  </si>
  <si>
    <t>21.03.2023 B105629_87_PBE_1D</t>
  </si>
  <si>
    <t>21.03.2023 B105629_86_Pbe_1D</t>
  </si>
  <si>
    <t>21.03.2023 B105629_76_Pbe_1D</t>
  </si>
  <si>
    <t>21.03.2023 B105629_80_PBE_1D</t>
  </si>
  <si>
    <t>21.03.2023 B105629_81_PBE_1D</t>
  </si>
  <si>
    <t>21.03.2023 B105629_82_PBE_1D</t>
  </si>
  <si>
    <t>21.03.2023 B105629_77_PBE_1D</t>
  </si>
  <si>
    <t>21.03.2023 B105629_78_Pbe_1D</t>
  </si>
  <si>
    <t>21.03.2023 B105629_79_PBE_1D</t>
  </si>
  <si>
    <t>21.03.2023 B105629_83_PBE_1D</t>
  </si>
  <si>
    <t>21.03.2023 B105629_84_PBE_1D</t>
  </si>
  <si>
    <t>21.03.2023 B105629_88_PBE_2D</t>
  </si>
  <si>
    <t>21.03.2023 B105629_89_PBE_1D</t>
  </si>
  <si>
    <t>21.03.2023 B105629_90_PBE_2D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</si>
</sst>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0.0"/>
    <numFmt numFmtId="204" formatCode="0.000"/>
    <numFmt numFmtId="205" formatCode="0.0000"/>
    <numFmt numFmtId="206" formatCode="0.00000"/>
    <numFmt numFmtId="207" formatCode="0.000000"/>
    <numFmt numFmtId="208" formatCode="0.0000000"/>
    <numFmt numFmtId="209" formatCode="0.00000000"/>
    <numFmt numFmtId="210" formatCode="0.000000000"/>
    <numFmt numFmtId="211" formatCode="0.0000000000"/>
    <numFmt numFmtId="212" formatCode="[$-C07]dddd\,\ d\.\ mmmm\ yyyy"/>
    <numFmt numFmtId="213" formatCode="0.000%"/>
    <numFmt numFmtId="214" formatCode="0.0%"/>
    <numFmt numFmtId="215" formatCode="_-* #,##0.0\ _k_r_-;\-* #,##0.0\ _k_r_-;_-* &quot;-&quot;??\ _k_r_-;_-@_-"/>
    <numFmt numFmtId="216" formatCode="_-* #,##0\ _k_r_-;\-* #,##0\ _k_r_-;_-* &quot;-&quot;??\ _k_r_-;_-@_-"/>
  </numFmts>
  <fonts count="55">
    <font>
      <sz val="10"/>
      <name val="Arial"/>
      <family val="0"/>
    </font>
    <font>
      <sz val="9"/>
      <name val="Segoe UI"/>
      <family val="2"/>
    </font>
    <font>
      <b/>
      <sz val="9"/>
      <name val="Segoe UI"/>
      <family val="2"/>
    </font>
    <font>
      <sz val="8"/>
      <name val="Arial"/>
      <family val="2"/>
    </font>
    <font>
      <vertAlign val="superscript"/>
      <sz val="9"/>
      <color indexed="8"/>
      <name val="DIN Pro Light"/>
      <family val="0"/>
    </font>
    <font>
      <sz val="9"/>
      <name val="DIN Pro Light"/>
      <family val="0"/>
    </font>
    <font>
      <sz val="9"/>
      <color indexed="8"/>
      <name val="DIN Pro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56"/>
      <name val="DIN Pro Light"/>
      <family val="0"/>
    </font>
    <font>
      <sz val="9"/>
      <color indexed="60"/>
      <name val="DIN Pro Light"/>
      <family val="0"/>
    </font>
    <font>
      <sz val="9"/>
      <color indexed="30"/>
      <name val="DIN Pro Light"/>
      <family val="0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5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DIN Pro Light"/>
      <family val="0"/>
    </font>
    <font>
      <sz val="9"/>
      <color rgb="FF002060"/>
      <name val="DIN Pro Light"/>
      <family val="0"/>
    </font>
    <font>
      <sz val="9"/>
      <color rgb="FFC00000"/>
      <name val="DIN Pro Light"/>
      <family val="0"/>
    </font>
    <font>
      <sz val="9"/>
      <color rgb="FF0070C0"/>
      <name val="DIN Pro Light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9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09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2" fontId="50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203" fontId="6" fillId="0" borderId="10" xfId="0" applyNumberFormat="1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vertical="center" shrinkToFit="1"/>
    </xf>
    <xf numFmtId="14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vertical="center"/>
    </xf>
    <xf numFmtId="9" fontId="6" fillId="0" borderId="10" xfId="0" applyNumberFormat="1" applyFont="1" applyFill="1" applyBorder="1" applyAlignment="1">
      <alignment horizontal="left" vertical="center"/>
    </xf>
    <xf numFmtId="16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/>
    </xf>
    <xf numFmtId="2" fontId="50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left" vertical="center"/>
    </xf>
    <xf numFmtId="214" fontId="5" fillId="0" borderId="10" xfId="0" applyNumberFormat="1" applyFont="1" applyFill="1" applyBorder="1" applyAlignment="1">
      <alignment horizontal="left" vertical="center"/>
    </xf>
    <xf numFmtId="214" fontId="6" fillId="0" borderId="10" xfId="0" applyNumberFormat="1" applyFont="1" applyFill="1" applyBorder="1" applyAlignment="1">
      <alignment horizontal="left" vertical="center"/>
    </xf>
    <xf numFmtId="9" fontId="5" fillId="0" borderId="10" xfId="51" applyFont="1" applyFill="1" applyBorder="1" applyAlignment="1">
      <alignment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203" fontId="52" fillId="0" borderId="10" xfId="0" applyNumberFormat="1" applyFont="1" applyFill="1" applyBorder="1" applyAlignment="1">
      <alignment/>
    </xf>
    <xf numFmtId="9" fontId="52" fillId="0" borderId="10" xfId="51" applyFont="1" applyFill="1" applyBorder="1" applyAlignment="1">
      <alignment horizontal="center" wrapText="1" shrinkToFit="1"/>
    </xf>
    <xf numFmtId="9" fontId="0" fillId="0" borderId="0" xfId="51" applyFont="1" applyFill="1" applyAlignment="1">
      <alignment/>
    </xf>
    <xf numFmtId="0" fontId="52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52" fillId="0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9" fontId="0" fillId="0" borderId="10" xfId="5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29" fillId="0" borderId="10" xfId="0" applyFont="1" applyFill="1" applyBorder="1" applyAlignment="1">
      <alignment/>
    </xf>
    <xf numFmtId="9" fontId="29" fillId="0" borderId="10" xfId="5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9" fontId="0" fillId="0" borderId="0" xfId="5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16" fontId="6" fillId="0" borderId="10" xfId="47" applyNumberFormat="1" applyFont="1" applyFill="1" applyBorder="1" applyAlignment="1">
      <alignment horizontal="left" vertical="center"/>
    </xf>
    <xf numFmtId="195" fontId="6" fillId="0" borderId="10" xfId="47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 quotePrefix="1">
      <alignment horizontal="left" vertical="center"/>
    </xf>
    <xf numFmtId="2" fontId="5" fillId="0" borderId="10" xfId="0" applyNumberFormat="1" applyFont="1" applyFill="1" applyBorder="1" applyAlignment="1" quotePrefix="1">
      <alignment horizontal="left" vertical="center"/>
    </xf>
    <xf numFmtId="9" fontId="0" fillId="0" borderId="10" xfId="51" applyFont="1" applyFill="1" applyBorder="1" applyAlignment="1">
      <alignment vertical="center"/>
    </xf>
    <xf numFmtId="0" fontId="6" fillId="0" borderId="10" xfId="47" applyNumberFormat="1" applyFont="1" applyFill="1" applyBorder="1" applyAlignment="1">
      <alignment horizontal="left" vertical="center"/>
    </xf>
    <xf numFmtId="1" fontId="6" fillId="0" borderId="10" xfId="47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2" fillId="0" borderId="10" xfId="0" applyFont="1" applyFill="1" applyBorder="1" applyAlignment="1">
      <alignment wrapText="1"/>
    </xf>
    <xf numFmtId="2" fontId="50" fillId="33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/>
    </xf>
    <xf numFmtId="1" fontId="52" fillId="0" borderId="10" xfId="0" applyNumberFormat="1" applyFont="1" applyFill="1" applyBorder="1" applyAlignment="1">
      <alignment horizontal="right"/>
    </xf>
    <xf numFmtId="0" fontId="5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0" fontId="0" fillId="0" borderId="15" xfId="0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5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52" fillId="34" borderId="17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52" fillId="0" borderId="10" xfId="0" applyFont="1" applyFill="1" applyBorder="1" applyAlignment="1">
      <alignment horizontal="right"/>
    </xf>
    <xf numFmtId="2" fontId="50" fillId="0" borderId="10" xfId="0" applyNumberFormat="1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horizontal="right"/>
    </xf>
    <xf numFmtId="2" fontId="50" fillId="0" borderId="13" xfId="0" applyNumberFormat="1" applyFont="1" applyFill="1" applyBorder="1" applyAlignment="1">
      <alignment horizontal="right" vertical="center"/>
    </xf>
    <xf numFmtId="0" fontId="0" fillId="34" borderId="16" xfId="0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29" fillId="0" borderId="1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03" fontId="5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7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7"/>
  <sheetViews>
    <sheetView zoomScale="130" zoomScaleNormal="130" zoomScalePageLayoutView="0" workbookViewId="0" topLeftCell="A1">
      <pane ySplit="2" topLeftCell="A135" activePane="bottomLeft" state="frozen"/>
      <selection pane="topLeft" activeCell="A1" sqref="A1"/>
      <selection pane="bottomLeft" activeCell="C146" sqref="C146"/>
    </sheetView>
  </sheetViews>
  <sheetFormatPr defaultColWidth="11.421875" defaultRowHeight="12.75"/>
  <cols>
    <col min="1" max="1" width="24.421875" style="8" bestFit="1" customWidth="1"/>
    <col min="2" max="2" width="25.00390625" style="8" customWidth="1"/>
    <col min="3" max="4" width="17.00390625" style="8" bestFit="1" customWidth="1"/>
    <col min="5" max="5" width="14.28125" style="8" bestFit="1" customWidth="1"/>
    <col min="6" max="6" width="15.00390625" style="8" bestFit="1" customWidth="1"/>
    <col min="7" max="7" width="49.7109375" style="8" bestFit="1" customWidth="1"/>
    <col min="8" max="8" width="42.57421875" style="8" customWidth="1"/>
    <col min="9" max="9" width="16.7109375" style="8" bestFit="1" customWidth="1"/>
    <col min="10" max="10" width="16.28125" style="8" bestFit="1" customWidth="1"/>
    <col min="11" max="11" width="21.28125" style="8" bestFit="1" customWidth="1"/>
    <col min="12" max="12" width="11.57421875" style="8" bestFit="1" customWidth="1"/>
    <col min="13" max="13" width="25.00390625" style="8" customWidth="1"/>
    <col min="14" max="23" width="5.8515625" style="11" bestFit="1" customWidth="1"/>
    <col min="24" max="31" width="6.7109375" style="11" bestFit="1" customWidth="1"/>
    <col min="32" max="32" width="2.00390625" style="23" customWidth="1"/>
    <col min="33" max="35" width="5.8515625" style="8" bestFit="1" customWidth="1"/>
    <col min="36" max="38" width="6.7109375" style="8" bestFit="1" customWidth="1"/>
    <col min="39" max="39" width="42.57421875" style="8" hidden="1" customWidth="1"/>
    <col min="40" max="40" width="72.8515625" style="1" hidden="1" customWidth="1"/>
    <col min="41" max="16384" width="11.421875" style="8" customWidth="1"/>
  </cols>
  <sheetData>
    <row r="1" spans="14:38" ht="12">
      <c r="N1" s="100" t="s">
        <v>407</v>
      </c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1"/>
      <c r="AF1" s="21"/>
      <c r="AG1" s="97" t="s">
        <v>563</v>
      </c>
      <c r="AH1" s="98"/>
      <c r="AI1" s="98"/>
      <c r="AJ1" s="98"/>
      <c r="AK1" s="98"/>
      <c r="AL1" s="99"/>
    </row>
    <row r="2" spans="1:40" s="13" customFormat="1" ht="12">
      <c r="A2" s="13" t="s">
        <v>254</v>
      </c>
      <c r="B2" s="13" t="s">
        <v>524</v>
      </c>
      <c r="C2" s="13" t="s">
        <v>50</v>
      </c>
      <c r="D2" s="13" t="s">
        <v>50</v>
      </c>
      <c r="E2" s="13" t="s">
        <v>5</v>
      </c>
      <c r="F2" s="13" t="s">
        <v>27</v>
      </c>
      <c r="G2" s="13" t="s">
        <v>494</v>
      </c>
      <c r="H2" s="13" t="s">
        <v>132</v>
      </c>
      <c r="I2" s="13" t="s">
        <v>493</v>
      </c>
      <c r="J2" s="13" t="s">
        <v>420</v>
      </c>
      <c r="K2" s="13" t="s">
        <v>41</v>
      </c>
      <c r="L2" s="13" t="s">
        <v>6</v>
      </c>
      <c r="M2" s="13" t="s">
        <v>42</v>
      </c>
      <c r="N2" s="33">
        <v>100</v>
      </c>
      <c r="O2" s="33">
        <v>125</v>
      </c>
      <c r="P2" s="33">
        <v>160</v>
      </c>
      <c r="Q2" s="33">
        <v>200</v>
      </c>
      <c r="R2" s="33">
        <v>250</v>
      </c>
      <c r="S2" s="33">
        <v>315</v>
      </c>
      <c r="T2" s="33">
        <v>400</v>
      </c>
      <c r="U2" s="33">
        <v>500</v>
      </c>
      <c r="V2" s="33">
        <v>630</v>
      </c>
      <c r="W2" s="33">
        <v>800</v>
      </c>
      <c r="X2" s="33">
        <v>1000</v>
      </c>
      <c r="Y2" s="33">
        <v>1250</v>
      </c>
      <c r="Z2" s="33">
        <v>1600</v>
      </c>
      <c r="AA2" s="33">
        <v>2000</v>
      </c>
      <c r="AB2" s="33">
        <v>2500</v>
      </c>
      <c r="AC2" s="33">
        <v>3150</v>
      </c>
      <c r="AD2" s="33">
        <v>4000</v>
      </c>
      <c r="AE2" s="33">
        <v>5000</v>
      </c>
      <c r="AG2" s="33">
        <v>125</v>
      </c>
      <c r="AH2" s="33">
        <v>250</v>
      </c>
      <c r="AI2" s="33">
        <v>500</v>
      </c>
      <c r="AJ2" s="33">
        <v>1000</v>
      </c>
      <c r="AK2" s="33">
        <v>2000</v>
      </c>
      <c r="AL2" s="33">
        <v>4000</v>
      </c>
      <c r="AM2" s="13" t="s">
        <v>252</v>
      </c>
      <c r="AN2" s="13" t="s">
        <v>245</v>
      </c>
    </row>
    <row r="3" spans="1:39" ht="12">
      <c r="A3" s="8" t="s">
        <v>96</v>
      </c>
      <c r="B3" s="8" t="s">
        <v>297</v>
      </c>
      <c r="C3" s="61" t="s">
        <v>230</v>
      </c>
      <c r="D3" s="6" t="s">
        <v>9</v>
      </c>
      <c r="E3" s="3">
        <v>50</v>
      </c>
      <c r="F3" s="4" t="s">
        <v>26</v>
      </c>
      <c r="G3" s="4" t="s">
        <v>54</v>
      </c>
      <c r="H3" s="4"/>
      <c r="I3" s="4"/>
      <c r="J3" s="4"/>
      <c r="K3" s="8" t="s">
        <v>450</v>
      </c>
      <c r="L3" s="4" t="s">
        <v>2</v>
      </c>
      <c r="M3" s="4" t="s">
        <v>38</v>
      </c>
      <c r="N3" s="24">
        <v>0.04</v>
      </c>
      <c r="O3" s="24">
        <v>0.04</v>
      </c>
      <c r="P3" s="24">
        <v>0.09</v>
      </c>
      <c r="Q3" s="24">
        <v>0.1</v>
      </c>
      <c r="R3" s="24">
        <v>0.13</v>
      </c>
      <c r="S3" s="24">
        <v>0.19</v>
      </c>
      <c r="T3" s="24">
        <v>0.26</v>
      </c>
      <c r="U3" s="24">
        <v>0.36</v>
      </c>
      <c r="V3" s="24">
        <v>0.48</v>
      </c>
      <c r="W3" s="24">
        <v>0.62</v>
      </c>
      <c r="X3" s="24">
        <v>0.72</v>
      </c>
      <c r="Y3" s="24">
        <v>0.84</v>
      </c>
      <c r="Z3" s="24">
        <v>0.94</v>
      </c>
      <c r="AA3" s="24">
        <v>0.98</v>
      </c>
      <c r="AB3" s="24">
        <v>0.98</v>
      </c>
      <c r="AC3" s="24">
        <v>0.91</v>
      </c>
      <c r="AD3" s="24">
        <v>0.72</v>
      </c>
      <c r="AE3" s="24">
        <v>0.75</v>
      </c>
      <c r="AF3" s="22"/>
      <c r="AG3" s="5">
        <f aca="true" t="shared" si="0" ref="AG3:AG33">IF(AVERAGE(N3:P3)&lt;1.01,ROUND(AVERAGE(N3:P3)/0.05,0)*0.05,1)</f>
        <v>0.05</v>
      </c>
      <c r="AH3" s="5">
        <f aca="true" t="shared" si="1" ref="AH3:AH33">IF(AVERAGE(Q3:S3)&lt;1.01,ROUND(AVERAGE(Q3:S3)/0.05,0)*0.05,1)</f>
        <v>0.15000000000000002</v>
      </c>
      <c r="AI3" s="5">
        <f aca="true" t="shared" si="2" ref="AI3:AI33">IF(AVERAGE(T3:V3)&lt;1.01,ROUND(AVERAGE(T3:V3)/0.05,0)*0.05,1)</f>
        <v>0.35000000000000003</v>
      </c>
      <c r="AJ3" s="5">
        <f aca="true" t="shared" si="3" ref="AJ3:AJ33">IF(AVERAGE(W3:Y3)&lt;1.01,ROUND(AVERAGE(W3:Y3)/0.05,0)*0.05,1)</f>
        <v>0.75</v>
      </c>
      <c r="AK3" s="5">
        <f aca="true" t="shared" si="4" ref="AK3:AK33">IF(AVERAGE(Z3:AB3)&lt;1.01,ROUND(AVERAGE(Z3:AB3)/0.05,0)*0.05,1)</f>
        <v>0.9500000000000001</v>
      </c>
      <c r="AL3" s="5">
        <f aca="true" t="shared" si="5" ref="AL3:AL33">IF(AVERAGE(AC3:AE3)&lt;1.01,ROUND(AVERAGE(AC3:AE3)/0.05,0)*0.05,1)</f>
        <v>0.8</v>
      </c>
      <c r="AM3" s="4" t="s">
        <v>54</v>
      </c>
    </row>
    <row r="4" spans="1:39" ht="12">
      <c r="A4" s="8" t="s">
        <v>81</v>
      </c>
      <c r="B4" s="8" t="s">
        <v>269</v>
      </c>
      <c r="C4" s="57" t="s">
        <v>18</v>
      </c>
      <c r="D4" s="6">
        <v>2.5</v>
      </c>
      <c r="E4" s="3">
        <v>50</v>
      </c>
      <c r="F4" s="4" t="s">
        <v>26</v>
      </c>
      <c r="G4" s="4" t="s">
        <v>54</v>
      </c>
      <c r="H4" s="4"/>
      <c r="I4" s="4"/>
      <c r="J4" s="4"/>
      <c r="K4" s="8" t="s">
        <v>451</v>
      </c>
      <c r="L4" s="4" t="s">
        <v>2</v>
      </c>
      <c r="M4" s="4" t="s">
        <v>29</v>
      </c>
      <c r="N4" s="24">
        <v>0.04</v>
      </c>
      <c r="O4" s="24">
        <v>0.08</v>
      </c>
      <c r="P4" s="24">
        <v>0.12</v>
      </c>
      <c r="Q4" s="24">
        <v>0.14</v>
      </c>
      <c r="R4" s="24">
        <v>0.19</v>
      </c>
      <c r="S4" s="24">
        <v>0.27</v>
      </c>
      <c r="T4" s="24">
        <v>0.37</v>
      </c>
      <c r="U4" s="24">
        <v>0.48</v>
      </c>
      <c r="V4" s="24">
        <v>0.6</v>
      </c>
      <c r="W4" s="24">
        <v>0.74</v>
      </c>
      <c r="X4" s="24">
        <v>0.85</v>
      </c>
      <c r="Y4" s="24">
        <v>0.89</v>
      </c>
      <c r="Z4" s="24">
        <v>0.98</v>
      </c>
      <c r="AA4" s="24">
        <v>0.98</v>
      </c>
      <c r="AB4" s="24">
        <v>0.95</v>
      </c>
      <c r="AC4" s="24">
        <v>0.81</v>
      </c>
      <c r="AD4" s="24">
        <v>0.69</v>
      </c>
      <c r="AE4" s="24">
        <v>0.76</v>
      </c>
      <c r="AF4" s="22"/>
      <c r="AG4" s="5">
        <f t="shared" si="0"/>
        <v>0.1</v>
      </c>
      <c r="AH4" s="5">
        <f t="shared" si="1"/>
        <v>0.2</v>
      </c>
      <c r="AI4" s="5">
        <f t="shared" si="2"/>
        <v>0.5</v>
      </c>
      <c r="AJ4" s="5">
        <f t="shared" si="3"/>
        <v>0.8500000000000001</v>
      </c>
      <c r="AK4" s="5">
        <f t="shared" si="4"/>
        <v>0.9500000000000001</v>
      </c>
      <c r="AL4" s="5">
        <f t="shared" si="5"/>
        <v>0.75</v>
      </c>
      <c r="AM4" s="4" t="s">
        <v>54</v>
      </c>
    </row>
    <row r="5" spans="2:39" ht="12">
      <c r="B5" s="8" t="s">
        <v>294</v>
      </c>
      <c r="C5" s="57" t="s">
        <v>18</v>
      </c>
      <c r="D5" s="6">
        <v>2.5</v>
      </c>
      <c r="E5" s="3">
        <v>30</v>
      </c>
      <c r="F5" s="4" t="s">
        <v>26</v>
      </c>
      <c r="G5" s="4" t="s">
        <v>216</v>
      </c>
      <c r="H5" s="4"/>
      <c r="I5" s="4"/>
      <c r="J5" s="4"/>
      <c r="K5" s="17" t="s">
        <v>437</v>
      </c>
      <c r="L5" s="17" t="s">
        <v>3</v>
      </c>
      <c r="M5" s="17" t="str">
        <f>"NRC = "&amp;IF(AVERAGE(AG5:AL5)&lt;1.01,ROUND(AVERAGE(AG5:AL5)/0.05,0)*0.05,1)</f>
        <v>NRC = 0,7</v>
      </c>
      <c r="N5" s="24">
        <v>0.06</v>
      </c>
      <c r="O5" s="24">
        <v>0.11</v>
      </c>
      <c r="P5" s="24">
        <v>0.22</v>
      </c>
      <c r="Q5" s="24">
        <v>0.33</v>
      </c>
      <c r="R5" s="24">
        <v>0.42</v>
      </c>
      <c r="S5" s="24">
        <v>0.56</v>
      </c>
      <c r="T5" s="24">
        <v>0.76</v>
      </c>
      <c r="U5" s="24">
        <v>0.89</v>
      </c>
      <c r="V5" s="24">
        <v>0.95</v>
      </c>
      <c r="W5" s="24">
        <v>1.05</v>
      </c>
      <c r="X5" s="24">
        <v>1.09</v>
      </c>
      <c r="Y5" s="24">
        <v>1.06</v>
      </c>
      <c r="Z5" s="24">
        <v>1.04</v>
      </c>
      <c r="AA5" s="24">
        <v>1.01</v>
      </c>
      <c r="AB5" s="24">
        <v>1.01</v>
      </c>
      <c r="AC5" s="24">
        <v>0.91</v>
      </c>
      <c r="AD5" s="24">
        <v>0.87</v>
      </c>
      <c r="AE5" s="24">
        <v>0.84</v>
      </c>
      <c r="AF5" s="22"/>
      <c r="AG5" s="5">
        <f t="shared" si="0"/>
        <v>0.15000000000000002</v>
      </c>
      <c r="AH5" s="5">
        <f t="shared" si="1"/>
        <v>0.45</v>
      </c>
      <c r="AI5" s="5">
        <f t="shared" si="2"/>
        <v>0.8500000000000001</v>
      </c>
      <c r="AJ5" s="5">
        <f t="shared" si="3"/>
        <v>1</v>
      </c>
      <c r="AK5" s="5">
        <f t="shared" si="4"/>
        <v>1</v>
      </c>
      <c r="AL5" s="5">
        <f t="shared" si="5"/>
        <v>0.8500000000000001</v>
      </c>
      <c r="AM5" s="4" t="s">
        <v>377</v>
      </c>
    </row>
    <row r="6" spans="1:39" ht="12">
      <c r="A6" s="8" t="s">
        <v>97</v>
      </c>
      <c r="B6" s="2" t="s">
        <v>325</v>
      </c>
      <c r="C6" s="61" t="s">
        <v>230</v>
      </c>
      <c r="D6" s="6"/>
      <c r="E6" s="6">
        <v>200</v>
      </c>
      <c r="F6" s="4" t="s">
        <v>88</v>
      </c>
      <c r="G6" s="4" t="s">
        <v>249</v>
      </c>
      <c r="H6" s="4"/>
      <c r="I6" s="4"/>
      <c r="J6" s="4"/>
      <c r="K6" s="5" t="s">
        <v>452</v>
      </c>
      <c r="L6" s="4" t="s">
        <v>2</v>
      </c>
      <c r="M6" s="17" t="s">
        <v>38</v>
      </c>
      <c r="N6" s="24">
        <v>0.07</v>
      </c>
      <c r="O6" s="24">
        <v>0.14</v>
      </c>
      <c r="P6" s="24">
        <v>0.14</v>
      </c>
      <c r="Q6" s="24">
        <v>0.27</v>
      </c>
      <c r="R6" s="24">
        <v>0.31</v>
      </c>
      <c r="S6" s="24">
        <v>0.35</v>
      </c>
      <c r="T6" s="24">
        <v>0.41</v>
      </c>
      <c r="U6" s="24">
        <v>0.43</v>
      </c>
      <c r="V6" s="24">
        <v>0.42</v>
      </c>
      <c r="W6" s="24">
        <v>0.36</v>
      </c>
      <c r="X6" s="24">
        <v>0.34</v>
      </c>
      <c r="Y6" s="24">
        <v>0.43</v>
      </c>
      <c r="Z6" s="24">
        <v>0.48</v>
      </c>
      <c r="AA6" s="24">
        <v>0.48</v>
      </c>
      <c r="AB6" s="24">
        <v>0.55</v>
      </c>
      <c r="AC6" s="24">
        <v>0.58</v>
      </c>
      <c r="AD6" s="24">
        <v>0.6</v>
      </c>
      <c r="AE6" s="24">
        <v>0.6</v>
      </c>
      <c r="AF6" s="22"/>
      <c r="AG6" s="5">
        <f t="shared" si="0"/>
        <v>0.1</v>
      </c>
      <c r="AH6" s="5">
        <f t="shared" si="1"/>
        <v>0.30000000000000004</v>
      </c>
      <c r="AI6" s="5">
        <f t="shared" si="2"/>
        <v>0.4</v>
      </c>
      <c r="AJ6" s="5">
        <f t="shared" si="3"/>
        <v>0.4</v>
      </c>
      <c r="AK6" s="5">
        <f t="shared" si="4"/>
        <v>0.5</v>
      </c>
      <c r="AL6" s="5">
        <f t="shared" si="5"/>
        <v>0.6000000000000001</v>
      </c>
      <c r="AM6" s="4"/>
    </row>
    <row r="7" spans="2:39" ht="12">
      <c r="B7" s="8" t="s">
        <v>190</v>
      </c>
      <c r="C7" s="7" t="s">
        <v>23</v>
      </c>
      <c r="D7" s="6">
        <v>3</v>
      </c>
      <c r="E7" s="3">
        <v>50</v>
      </c>
      <c r="F7" s="4" t="s">
        <v>88</v>
      </c>
      <c r="G7" s="4" t="s">
        <v>54</v>
      </c>
      <c r="H7" s="4"/>
      <c r="I7" s="4"/>
      <c r="J7" s="4"/>
      <c r="K7" s="8" t="s">
        <v>453</v>
      </c>
      <c r="L7" s="4" t="s">
        <v>2</v>
      </c>
      <c r="M7" s="17" t="str">
        <f>"NRC = "&amp;IF(AVERAGE(AG7:AL7)&lt;1.01,ROUND(AVERAGE(AG7:AL7)/0.05,0)*0.05,1)</f>
        <v>NRC = 0,55</v>
      </c>
      <c r="N7" s="24">
        <v>0.08</v>
      </c>
      <c r="O7" s="24">
        <v>0.11</v>
      </c>
      <c r="P7" s="24">
        <v>0.15</v>
      </c>
      <c r="Q7" s="24">
        <v>0.19</v>
      </c>
      <c r="R7" s="24">
        <v>0.25</v>
      </c>
      <c r="S7" s="24">
        <v>0.31</v>
      </c>
      <c r="T7" s="24">
        <v>0.4</v>
      </c>
      <c r="U7" s="24">
        <v>0.53</v>
      </c>
      <c r="V7" s="24">
        <v>0.66</v>
      </c>
      <c r="W7" s="24">
        <v>0.75</v>
      </c>
      <c r="X7" s="24">
        <v>0.86</v>
      </c>
      <c r="Y7" s="24">
        <v>0.96</v>
      </c>
      <c r="Z7" s="24">
        <v>0.99</v>
      </c>
      <c r="AA7" s="24">
        <v>0.99</v>
      </c>
      <c r="AB7" s="24">
        <v>0.87</v>
      </c>
      <c r="AC7" s="24">
        <v>0.73</v>
      </c>
      <c r="AD7" s="24">
        <v>0.6</v>
      </c>
      <c r="AE7" s="24">
        <v>0.65</v>
      </c>
      <c r="AF7" s="22"/>
      <c r="AG7" s="5">
        <f t="shared" si="0"/>
        <v>0.1</v>
      </c>
      <c r="AH7" s="5">
        <f t="shared" si="1"/>
        <v>0.25</v>
      </c>
      <c r="AI7" s="5">
        <f t="shared" si="2"/>
        <v>0.55</v>
      </c>
      <c r="AJ7" s="5">
        <f t="shared" si="3"/>
        <v>0.8500000000000001</v>
      </c>
      <c r="AK7" s="5">
        <f t="shared" si="4"/>
        <v>0.9500000000000001</v>
      </c>
      <c r="AL7" s="5">
        <f t="shared" si="5"/>
        <v>0.65</v>
      </c>
      <c r="AM7" s="4" t="s">
        <v>54</v>
      </c>
    </row>
    <row r="8" spans="1:39" ht="12">
      <c r="A8" s="8" t="s">
        <v>96</v>
      </c>
      <c r="B8" s="8" t="s">
        <v>298</v>
      </c>
      <c r="C8" s="61" t="s">
        <v>230</v>
      </c>
      <c r="D8" s="6" t="s">
        <v>9</v>
      </c>
      <c r="E8" s="3">
        <v>100</v>
      </c>
      <c r="F8" s="4" t="s">
        <v>26</v>
      </c>
      <c r="G8" s="4" t="s">
        <v>54</v>
      </c>
      <c r="H8" s="4"/>
      <c r="I8" s="4"/>
      <c r="J8" s="4"/>
      <c r="K8" s="8" t="s">
        <v>454</v>
      </c>
      <c r="L8" s="4" t="s">
        <v>3</v>
      </c>
      <c r="M8" s="4" t="s">
        <v>34</v>
      </c>
      <c r="N8" s="24">
        <v>0.08</v>
      </c>
      <c r="O8" s="24">
        <v>0.13</v>
      </c>
      <c r="P8" s="24">
        <v>0.25</v>
      </c>
      <c r="Q8" s="24">
        <v>0.3</v>
      </c>
      <c r="R8" s="24">
        <v>0.39</v>
      </c>
      <c r="S8" s="24">
        <v>0.51</v>
      </c>
      <c r="T8" s="24">
        <v>0.62</v>
      </c>
      <c r="U8" s="24">
        <v>0.76</v>
      </c>
      <c r="V8" s="24">
        <v>0.83</v>
      </c>
      <c r="W8" s="24">
        <v>0.93</v>
      </c>
      <c r="X8" s="24">
        <v>0.96</v>
      </c>
      <c r="Y8" s="24">
        <v>0.91</v>
      </c>
      <c r="Z8" s="24">
        <v>0.85</v>
      </c>
      <c r="AA8" s="24">
        <v>0.75</v>
      </c>
      <c r="AB8" s="24">
        <v>0.77</v>
      </c>
      <c r="AC8" s="24">
        <v>0.84</v>
      </c>
      <c r="AD8" s="24">
        <v>0.77</v>
      </c>
      <c r="AE8" s="24">
        <v>0.83</v>
      </c>
      <c r="AF8" s="22"/>
      <c r="AG8" s="5">
        <f t="shared" si="0"/>
        <v>0.15000000000000002</v>
      </c>
      <c r="AH8" s="5">
        <f t="shared" si="1"/>
        <v>0.4</v>
      </c>
      <c r="AI8" s="5">
        <f t="shared" si="2"/>
        <v>0.75</v>
      </c>
      <c r="AJ8" s="5">
        <f t="shared" si="3"/>
        <v>0.9500000000000001</v>
      </c>
      <c r="AK8" s="5">
        <f t="shared" si="4"/>
        <v>0.8</v>
      </c>
      <c r="AL8" s="5">
        <f t="shared" si="5"/>
        <v>0.8</v>
      </c>
      <c r="AM8" s="4" t="s">
        <v>54</v>
      </c>
    </row>
    <row r="9" spans="2:39" ht="12">
      <c r="B9" s="8" t="s">
        <v>285</v>
      </c>
      <c r="C9" s="57" t="s">
        <v>18</v>
      </c>
      <c r="D9" s="6">
        <v>2.5</v>
      </c>
      <c r="E9" s="3">
        <v>50</v>
      </c>
      <c r="F9" s="4" t="s">
        <v>26</v>
      </c>
      <c r="G9" s="4" t="s">
        <v>216</v>
      </c>
      <c r="H9" s="4"/>
      <c r="I9" s="4"/>
      <c r="J9" s="4"/>
      <c r="K9" s="8" t="s">
        <v>79</v>
      </c>
      <c r="L9" s="4" t="s">
        <v>1</v>
      </c>
      <c r="M9" s="4" t="s">
        <v>39</v>
      </c>
      <c r="N9" s="24">
        <v>0.09</v>
      </c>
      <c r="O9" s="24">
        <v>0.15</v>
      </c>
      <c r="P9" s="24">
        <v>0.26</v>
      </c>
      <c r="Q9" s="24">
        <v>0.35</v>
      </c>
      <c r="R9" s="24">
        <v>0.5</v>
      </c>
      <c r="S9" s="24">
        <v>0.66</v>
      </c>
      <c r="T9" s="24">
        <v>0.84</v>
      </c>
      <c r="U9" s="24">
        <v>0.96</v>
      </c>
      <c r="V9" s="24">
        <v>1</v>
      </c>
      <c r="W9" s="24">
        <v>1.08</v>
      </c>
      <c r="X9" s="24">
        <v>1.09</v>
      </c>
      <c r="Y9" s="24">
        <v>1.05</v>
      </c>
      <c r="Z9" s="24">
        <v>1.04</v>
      </c>
      <c r="AA9" s="24">
        <v>0.99</v>
      </c>
      <c r="AB9" s="24">
        <v>0.97</v>
      </c>
      <c r="AC9" s="24">
        <v>0.9</v>
      </c>
      <c r="AD9" s="24">
        <v>0.91</v>
      </c>
      <c r="AE9" s="24">
        <v>0.92</v>
      </c>
      <c r="AF9" s="22"/>
      <c r="AG9" s="5">
        <f t="shared" si="0"/>
        <v>0.15000000000000002</v>
      </c>
      <c r="AH9" s="5">
        <f t="shared" si="1"/>
        <v>0.5</v>
      </c>
      <c r="AI9" s="5">
        <f t="shared" si="2"/>
        <v>0.9500000000000001</v>
      </c>
      <c r="AJ9" s="5">
        <f t="shared" si="3"/>
        <v>1</v>
      </c>
      <c r="AK9" s="5">
        <f t="shared" si="4"/>
        <v>1</v>
      </c>
      <c r="AL9" s="5">
        <f t="shared" si="5"/>
        <v>0.9</v>
      </c>
      <c r="AM9" s="4" t="s">
        <v>348</v>
      </c>
    </row>
    <row r="10" spans="1:39" ht="12">
      <c r="A10" s="8" t="s">
        <v>81</v>
      </c>
      <c r="B10" s="8" t="s">
        <v>270</v>
      </c>
      <c r="C10" s="57" t="s">
        <v>18</v>
      </c>
      <c r="D10" s="6">
        <v>2.5</v>
      </c>
      <c r="E10" s="3">
        <v>100</v>
      </c>
      <c r="F10" s="4" t="s">
        <v>88</v>
      </c>
      <c r="G10" s="4" t="s">
        <v>54</v>
      </c>
      <c r="H10" s="4"/>
      <c r="I10" s="4"/>
      <c r="J10" s="4"/>
      <c r="K10" s="8" t="s">
        <v>455</v>
      </c>
      <c r="L10" s="4" t="s">
        <v>1</v>
      </c>
      <c r="M10" s="4" t="s">
        <v>32</v>
      </c>
      <c r="N10" s="24">
        <v>0.09</v>
      </c>
      <c r="O10" s="24">
        <v>0.2</v>
      </c>
      <c r="P10" s="24">
        <v>0.3</v>
      </c>
      <c r="Q10" s="24">
        <v>0.39</v>
      </c>
      <c r="R10" s="24">
        <v>0.5</v>
      </c>
      <c r="S10" s="24">
        <v>0.61</v>
      </c>
      <c r="T10" s="24">
        <v>0.7</v>
      </c>
      <c r="U10" s="24">
        <v>0.83</v>
      </c>
      <c r="V10" s="24">
        <v>0.87</v>
      </c>
      <c r="W10" s="24">
        <v>0.92</v>
      </c>
      <c r="X10" s="24">
        <v>0.95</v>
      </c>
      <c r="Y10" s="24">
        <v>0.92</v>
      </c>
      <c r="Z10" s="24">
        <v>0.83</v>
      </c>
      <c r="AA10" s="24">
        <v>0.75</v>
      </c>
      <c r="AB10" s="24">
        <v>0.81</v>
      </c>
      <c r="AC10" s="24">
        <v>0.78</v>
      </c>
      <c r="AD10" s="24">
        <v>0.72</v>
      </c>
      <c r="AE10" s="24">
        <v>0.75</v>
      </c>
      <c r="AF10" s="22"/>
      <c r="AG10" s="5">
        <f t="shared" si="0"/>
        <v>0.2</v>
      </c>
      <c r="AH10" s="5">
        <f t="shared" si="1"/>
        <v>0.5</v>
      </c>
      <c r="AI10" s="5">
        <f t="shared" si="2"/>
        <v>0.8</v>
      </c>
      <c r="AJ10" s="5">
        <f t="shared" si="3"/>
        <v>0.9500000000000001</v>
      </c>
      <c r="AK10" s="5">
        <f t="shared" si="4"/>
        <v>0.8</v>
      </c>
      <c r="AL10" s="5">
        <f t="shared" si="5"/>
        <v>0.75</v>
      </c>
      <c r="AM10" s="4" t="s">
        <v>54</v>
      </c>
    </row>
    <row r="11" spans="2:39" ht="12">
      <c r="B11" s="8" t="s">
        <v>292</v>
      </c>
      <c r="C11" s="57" t="s">
        <v>53</v>
      </c>
      <c r="D11" s="6" t="s">
        <v>225</v>
      </c>
      <c r="E11" s="3">
        <v>200</v>
      </c>
      <c r="F11" s="4" t="s">
        <v>51</v>
      </c>
      <c r="G11" s="4" t="s">
        <v>54</v>
      </c>
      <c r="H11" s="4"/>
      <c r="I11" s="4"/>
      <c r="J11" s="4"/>
      <c r="K11" s="17" t="s">
        <v>439</v>
      </c>
      <c r="L11" s="17"/>
      <c r="M11" s="17" t="str">
        <f>"NRC = "&amp;IF(AVERAGE(AG11:AL11)&lt;1.01,ROUND(AVERAGE(AG11:AL11)/0.05,0)*0.05,1)</f>
        <v>NRC = 0,05</v>
      </c>
      <c r="N11" s="24">
        <v>0.1</v>
      </c>
      <c r="O11" s="24">
        <v>0.16</v>
      </c>
      <c r="P11" s="24">
        <v>0.19</v>
      </c>
      <c r="Q11" s="24">
        <v>0.16</v>
      </c>
      <c r="R11" s="24">
        <v>0.12</v>
      </c>
      <c r="S11" s="24">
        <v>0.08</v>
      </c>
      <c r="T11" s="24">
        <v>0.06</v>
      </c>
      <c r="U11" s="24">
        <v>0.05</v>
      </c>
      <c r="V11" s="24">
        <v>0.04</v>
      </c>
      <c r="W11" s="24">
        <v>0.04</v>
      </c>
      <c r="X11" s="24">
        <v>0.02</v>
      </c>
      <c r="Y11" s="24">
        <v>0.02</v>
      </c>
      <c r="Z11" s="24">
        <v>0.02</v>
      </c>
      <c r="AA11" s="24">
        <v>0.02</v>
      </c>
      <c r="AB11" s="24">
        <v>0.01</v>
      </c>
      <c r="AC11" s="24">
        <v>0.02</v>
      </c>
      <c r="AD11" s="24">
        <v>0.04</v>
      </c>
      <c r="AE11" s="24">
        <v>0.05</v>
      </c>
      <c r="AF11" s="22"/>
      <c r="AG11" s="5">
        <f t="shared" si="0"/>
        <v>0.15000000000000002</v>
      </c>
      <c r="AH11" s="5">
        <f t="shared" si="1"/>
        <v>0.1</v>
      </c>
      <c r="AI11" s="5">
        <f t="shared" si="2"/>
        <v>0.05</v>
      </c>
      <c r="AJ11" s="5">
        <f t="shared" si="3"/>
        <v>0.05</v>
      </c>
      <c r="AK11" s="5">
        <f t="shared" si="4"/>
        <v>0</v>
      </c>
      <c r="AL11" s="5">
        <f t="shared" si="5"/>
        <v>0.05</v>
      </c>
      <c r="AM11" s="4" t="s">
        <v>54</v>
      </c>
    </row>
    <row r="12" spans="1:39" ht="12">
      <c r="A12" s="8" t="s">
        <v>87</v>
      </c>
      <c r="B12" s="8" t="s">
        <v>191</v>
      </c>
      <c r="C12" s="7" t="s">
        <v>24</v>
      </c>
      <c r="D12" s="9">
        <v>0.7</v>
      </c>
      <c r="E12" s="3">
        <v>200</v>
      </c>
      <c r="F12" s="4" t="s">
        <v>51</v>
      </c>
      <c r="G12" s="4" t="s">
        <v>54</v>
      </c>
      <c r="H12" s="4"/>
      <c r="I12" s="4"/>
      <c r="J12" s="4"/>
      <c r="K12" s="8" t="s">
        <v>456</v>
      </c>
      <c r="L12" s="4" t="s">
        <v>2</v>
      </c>
      <c r="M12" s="4" t="s">
        <v>37</v>
      </c>
      <c r="N12" s="24">
        <v>0.12</v>
      </c>
      <c r="O12" s="24">
        <v>0.18</v>
      </c>
      <c r="P12" s="24">
        <v>0.3</v>
      </c>
      <c r="Q12" s="24">
        <v>0.42</v>
      </c>
      <c r="R12" s="24">
        <v>0.6</v>
      </c>
      <c r="S12" s="24">
        <v>0.6</v>
      </c>
      <c r="T12" s="24">
        <v>0.64</v>
      </c>
      <c r="U12" s="24">
        <v>0.56</v>
      </c>
      <c r="V12" s="24">
        <v>0.43</v>
      </c>
      <c r="W12" s="24">
        <v>0.32</v>
      </c>
      <c r="X12" s="24">
        <v>0.33</v>
      </c>
      <c r="Y12" s="24">
        <v>0.41</v>
      </c>
      <c r="Z12" s="24">
        <v>0.39</v>
      </c>
      <c r="AA12" s="24">
        <v>0.36</v>
      </c>
      <c r="AB12" s="24">
        <v>0.3</v>
      </c>
      <c r="AC12" s="24">
        <v>0.24</v>
      </c>
      <c r="AD12" s="24">
        <v>0.18</v>
      </c>
      <c r="AE12" s="24">
        <v>0.16</v>
      </c>
      <c r="AF12" s="22"/>
      <c r="AG12" s="5">
        <f t="shared" si="0"/>
        <v>0.2</v>
      </c>
      <c r="AH12" s="5">
        <f t="shared" si="1"/>
        <v>0.55</v>
      </c>
      <c r="AI12" s="5">
        <f t="shared" si="2"/>
        <v>0.55</v>
      </c>
      <c r="AJ12" s="5">
        <f t="shared" si="3"/>
        <v>0.35000000000000003</v>
      </c>
      <c r="AK12" s="5">
        <f t="shared" si="4"/>
        <v>0.35000000000000003</v>
      </c>
      <c r="AL12" s="5">
        <f t="shared" si="5"/>
        <v>0.2</v>
      </c>
      <c r="AM12" s="4" t="s">
        <v>54</v>
      </c>
    </row>
    <row r="13" spans="2:39" ht="12">
      <c r="B13" s="8" t="s">
        <v>304</v>
      </c>
      <c r="C13" s="62" t="s">
        <v>230</v>
      </c>
      <c r="D13" s="6" t="s">
        <v>9</v>
      </c>
      <c r="E13" s="6">
        <v>200</v>
      </c>
      <c r="F13" s="4" t="s">
        <v>26</v>
      </c>
      <c r="G13" s="4" t="s">
        <v>54</v>
      </c>
      <c r="H13" s="4"/>
      <c r="I13" s="4"/>
      <c r="J13" s="4"/>
      <c r="K13" s="17" t="s">
        <v>438</v>
      </c>
      <c r="L13" s="17" t="s">
        <v>3</v>
      </c>
      <c r="M13" s="17" t="str">
        <f>"NRC = "&amp;IF(AVERAGE(AG13:AL13)&lt;1.01,ROUND(AVERAGE(AG13:AL13)/0.05,0)*0.05,1)</f>
        <v>NRC = 0,55</v>
      </c>
      <c r="N13" s="24">
        <v>0.13</v>
      </c>
      <c r="O13" s="24">
        <v>0.18</v>
      </c>
      <c r="P13" s="24">
        <v>0.38</v>
      </c>
      <c r="Q13" s="24">
        <v>0.46</v>
      </c>
      <c r="R13" s="24">
        <v>0.55</v>
      </c>
      <c r="S13" s="24">
        <v>0.69</v>
      </c>
      <c r="T13" s="24">
        <v>0.75</v>
      </c>
      <c r="U13" s="24">
        <v>0.76</v>
      </c>
      <c r="V13" s="24">
        <v>0.7</v>
      </c>
      <c r="W13" s="24">
        <v>0.52</v>
      </c>
      <c r="X13" s="24">
        <v>0.42</v>
      </c>
      <c r="Y13" s="24">
        <v>0.53</v>
      </c>
      <c r="Z13" s="24">
        <v>0.64</v>
      </c>
      <c r="AA13" s="24">
        <v>0.61</v>
      </c>
      <c r="AB13" s="24">
        <v>0.69</v>
      </c>
      <c r="AC13" s="24">
        <v>0.67</v>
      </c>
      <c r="AD13" s="24">
        <v>0.68</v>
      </c>
      <c r="AE13" s="24">
        <v>0.63</v>
      </c>
      <c r="AF13" s="22"/>
      <c r="AG13" s="5">
        <f t="shared" si="0"/>
        <v>0.25</v>
      </c>
      <c r="AH13" s="5">
        <f t="shared" si="1"/>
        <v>0.55</v>
      </c>
      <c r="AI13" s="5">
        <f t="shared" si="2"/>
        <v>0.75</v>
      </c>
      <c r="AJ13" s="5">
        <f t="shared" si="3"/>
        <v>0.5</v>
      </c>
      <c r="AK13" s="5">
        <f t="shared" si="4"/>
        <v>0.65</v>
      </c>
      <c r="AL13" s="5">
        <f t="shared" si="5"/>
        <v>0.65</v>
      </c>
      <c r="AM13" s="4"/>
    </row>
    <row r="14" spans="1:39" ht="12">
      <c r="A14" s="8" t="s">
        <v>96</v>
      </c>
      <c r="B14" s="8" t="s">
        <v>299</v>
      </c>
      <c r="C14" s="61" t="s">
        <v>230</v>
      </c>
      <c r="D14" s="6" t="s">
        <v>9</v>
      </c>
      <c r="E14" s="3">
        <v>200</v>
      </c>
      <c r="F14" s="4" t="s">
        <v>26</v>
      </c>
      <c r="G14" s="4" t="s">
        <v>54</v>
      </c>
      <c r="H14" s="4"/>
      <c r="I14" s="4"/>
      <c r="J14" s="4"/>
      <c r="K14" s="8" t="s">
        <v>454</v>
      </c>
      <c r="L14" s="4" t="s">
        <v>3</v>
      </c>
      <c r="M14" s="4" t="s">
        <v>34</v>
      </c>
      <c r="N14" s="24">
        <v>0.14</v>
      </c>
      <c r="O14" s="24">
        <v>0.24</v>
      </c>
      <c r="P14" s="24">
        <v>0.5</v>
      </c>
      <c r="Q14" s="24">
        <v>0.6</v>
      </c>
      <c r="R14" s="24">
        <v>0.68</v>
      </c>
      <c r="S14" s="24">
        <v>0.79</v>
      </c>
      <c r="T14" s="24">
        <v>0.85</v>
      </c>
      <c r="U14" s="24">
        <v>0.91</v>
      </c>
      <c r="V14" s="24">
        <v>0.89</v>
      </c>
      <c r="W14" s="24">
        <v>0.69</v>
      </c>
      <c r="X14" s="24">
        <v>0.57</v>
      </c>
      <c r="Y14" s="24">
        <v>0.66</v>
      </c>
      <c r="Z14" s="24">
        <v>0.76</v>
      </c>
      <c r="AA14" s="24">
        <v>0.72</v>
      </c>
      <c r="AB14" s="24">
        <v>0.83</v>
      </c>
      <c r="AC14" s="24">
        <v>0.83</v>
      </c>
      <c r="AD14" s="24">
        <v>0.79</v>
      </c>
      <c r="AE14" s="24">
        <v>0.75</v>
      </c>
      <c r="AF14" s="5"/>
      <c r="AG14" s="5">
        <f t="shared" si="0"/>
        <v>0.30000000000000004</v>
      </c>
      <c r="AH14" s="5">
        <f t="shared" si="1"/>
        <v>0.7000000000000001</v>
      </c>
      <c r="AI14" s="5">
        <f t="shared" si="2"/>
        <v>0.9</v>
      </c>
      <c r="AJ14" s="5">
        <f t="shared" si="3"/>
        <v>0.65</v>
      </c>
      <c r="AK14" s="5">
        <f t="shared" si="4"/>
        <v>0.75</v>
      </c>
      <c r="AL14" s="5">
        <f t="shared" si="5"/>
        <v>0.8</v>
      </c>
      <c r="AM14" s="4" t="s">
        <v>54</v>
      </c>
    </row>
    <row r="15" spans="2:39" ht="12">
      <c r="B15" s="8" t="s">
        <v>293</v>
      </c>
      <c r="C15" s="57" t="s">
        <v>18</v>
      </c>
      <c r="D15" s="6">
        <v>2.5</v>
      </c>
      <c r="E15" s="3">
        <v>50</v>
      </c>
      <c r="F15" s="4" t="s">
        <v>26</v>
      </c>
      <c r="G15" s="4" t="s">
        <v>215</v>
      </c>
      <c r="H15" s="4"/>
      <c r="I15" s="4"/>
      <c r="J15" s="4"/>
      <c r="K15" s="17" t="s">
        <v>440</v>
      </c>
      <c r="L15" s="17" t="s">
        <v>0</v>
      </c>
      <c r="M15" s="17" t="str">
        <f>"NRC = "&amp;IF(AVERAGE(AG15:AL15)&lt;1.01,ROUND(AVERAGE(AG15:AL15)/0.05,0)*0.05,1)</f>
        <v>NRC = 0,8</v>
      </c>
      <c r="N15" s="24">
        <v>0.14</v>
      </c>
      <c r="O15" s="24">
        <v>0.26</v>
      </c>
      <c r="P15" s="24">
        <v>0.47</v>
      </c>
      <c r="Q15" s="24">
        <v>0.65</v>
      </c>
      <c r="R15" s="24">
        <v>0.77</v>
      </c>
      <c r="S15" s="24">
        <v>0.87</v>
      </c>
      <c r="T15" s="24">
        <v>1.01</v>
      </c>
      <c r="U15" s="24">
        <v>1.02</v>
      </c>
      <c r="V15" s="24">
        <v>1.08</v>
      </c>
      <c r="W15" s="24">
        <v>1.05</v>
      </c>
      <c r="X15" s="24">
        <v>1.06</v>
      </c>
      <c r="Y15" s="24">
        <v>1.02</v>
      </c>
      <c r="Z15" s="24">
        <v>0.99</v>
      </c>
      <c r="AA15" s="24">
        <v>0.98</v>
      </c>
      <c r="AB15" s="24">
        <v>0.95</v>
      </c>
      <c r="AC15" s="24">
        <v>0.92</v>
      </c>
      <c r="AD15" s="24">
        <v>0.93</v>
      </c>
      <c r="AE15" s="24">
        <v>0.9</v>
      </c>
      <c r="AF15" s="5"/>
      <c r="AG15" s="5">
        <f t="shared" si="0"/>
        <v>0.30000000000000004</v>
      </c>
      <c r="AH15" s="5">
        <f t="shared" si="1"/>
        <v>0.75</v>
      </c>
      <c r="AI15" s="5">
        <f t="shared" si="2"/>
        <v>1</v>
      </c>
      <c r="AJ15" s="5">
        <f t="shared" si="3"/>
        <v>1</v>
      </c>
      <c r="AK15" s="5">
        <f t="shared" si="4"/>
        <v>0.9500000000000001</v>
      </c>
      <c r="AL15" s="5">
        <f t="shared" si="5"/>
        <v>0.9</v>
      </c>
      <c r="AM15" s="4" t="s">
        <v>376</v>
      </c>
    </row>
    <row r="16" spans="2:39" ht="12">
      <c r="B16" s="8" t="s">
        <v>291</v>
      </c>
      <c r="C16" s="57" t="s">
        <v>18</v>
      </c>
      <c r="D16" s="6">
        <v>2.5</v>
      </c>
      <c r="E16" s="3">
        <v>200</v>
      </c>
      <c r="F16" s="4" t="s">
        <v>51</v>
      </c>
      <c r="G16" s="4" t="s">
        <v>205</v>
      </c>
      <c r="H16" s="4"/>
      <c r="I16" s="4"/>
      <c r="J16" s="4"/>
      <c r="K16" s="17" t="s">
        <v>441</v>
      </c>
      <c r="L16" s="17" t="s">
        <v>1</v>
      </c>
      <c r="M16" s="17" t="str">
        <f>"NRC = "&amp;IF(AVERAGE(AG16:AL16)&lt;1.01,ROUND(AVERAGE(AG16:AL16)/0.05,0)*0.05,1)</f>
        <v>NRC = 0,8</v>
      </c>
      <c r="N16" s="24">
        <v>0.14</v>
      </c>
      <c r="O16" s="24">
        <v>0.35</v>
      </c>
      <c r="P16" s="24">
        <v>0.66</v>
      </c>
      <c r="Q16" s="24">
        <v>0.82</v>
      </c>
      <c r="R16" s="24">
        <v>0.93</v>
      </c>
      <c r="S16" s="24">
        <v>0.97</v>
      </c>
      <c r="T16" s="24">
        <v>1.04</v>
      </c>
      <c r="U16" s="24">
        <v>0.92</v>
      </c>
      <c r="V16" s="24">
        <v>0.88</v>
      </c>
      <c r="W16" s="24">
        <v>0.84</v>
      </c>
      <c r="X16" s="24">
        <v>0.86</v>
      </c>
      <c r="Y16" s="24">
        <v>0.92</v>
      </c>
      <c r="Z16" s="24">
        <v>0.88</v>
      </c>
      <c r="AA16" s="24">
        <v>0.89</v>
      </c>
      <c r="AB16" s="24">
        <v>0.84</v>
      </c>
      <c r="AC16" s="24">
        <v>0.76</v>
      </c>
      <c r="AD16" s="24">
        <v>0.73</v>
      </c>
      <c r="AE16" s="24">
        <v>0.64</v>
      </c>
      <c r="AF16" s="5"/>
      <c r="AG16" s="5">
        <f t="shared" si="0"/>
        <v>0.4</v>
      </c>
      <c r="AH16" s="5">
        <f t="shared" si="1"/>
        <v>0.9</v>
      </c>
      <c r="AI16" s="5">
        <f t="shared" si="2"/>
        <v>0.9500000000000001</v>
      </c>
      <c r="AJ16" s="5">
        <f t="shared" si="3"/>
        <v>0.8500000000000001</v>
      </c>
      <c r="AK16" s="5">
        <f t="shared" si="4"/>
        <v>0.8500000000000001</v>
      </c>
      <c r="AL16" s="5">
        <f t="shared" si="5"/>
        <v>0.7000000000000001</v>
      </c>
      <c r="AM16" s="4" t="s">
        <v>375</v>
      </c>
    </row>
    <row r="17" spans="1:39" ht="12">
      <c r="A17" s="8" t="s">
        <v>404</v>
      </c>
      <c r="B17" s="8" t="s">
        <v>267</v>
      </c>
      <c r="C17" s="7" t="s">
        <v>570</v>
      </c>
      <c r="D17" s="6">
        <v>4</v>
      </c>
      <c r="E17" s="3">
        <v>200</v>
      </c>
      <c r="F17" s="4" t="s">
        <v>26</v>
      </c>
      <c r="G17" s="4" t="s">
        <v>54</v>
      </c>
      <c r="H17" s="4"/>
      <c r="I17" s="4"/>
      <c r="J17" s="4"/>
      <c r="K17" s="8" t="s">
        <v>457</v>
      </c>
      <c r="L17" s="4" t="s">
        <v>1</v>
      </c>
      <c r="M17" s="4" t="s">
        <v>31</v>
      </c>
      <c r="N17" s="24">
        <v>0.15</v>
      </c>
      <c r="O17" s="24">
        <v>0.38</v>
      </c>
      <c r="P17" s="24">
        <v>0.61</v>
      </c>
      <c r="Q17" s="24">
        <v>0.67</v>
      </c>
      <c r="R17" s="24">
        <v>0.77</v>
      </c>
      <c r="S17" s="24">
        <v>0.79</v>
      </c>
      <c r="T17" s="24">
        <v>0.9</v>
      </c>
      <c r="U17" s="24">
        <v>0.93</v>
      </c>
      <c r="V17" s="24">
        <v>0.89</v>
      </c>
      <c r="W17" s="24">
        <v>0.75</v>
      </c>
      <c r="X17" s="24">
        <v>0.69</v>
      </c>
      <c r="Y17" s="24">
        <v>0.77</v>
      </c>
      <c r="Z17" s="24">
        <v>0.81</v>
      </c>
      <c r="AA17" s="24">
        <v>0.81</v>
      </c>
      <c r="AB17" s="24">
        <v>0.81</v>
      </c>
      <c r="AC17" s="24">
        <v>0.76</v>
      </c>
      <c r="AD17" s="24">
        <v>0.77</v>
      </c>
      <c r="AE17" s="24">
        <v>0.75</v>
      </c>
      <c r="AF17" s="5"/>
      <c r="AG17" s="5">
        <f t="shared" si="0"/>
        <v>0.4</v>
      </c>
      <c r="AH17" s="5">
        <f t="shared" si="1"/>
        <v>0.75</v>
      </c>
      <c r="AI17" s="5">
        <f t="shared" si="2"/>
        <v>0.9</v>
      </c>
      <c r="AJ17" s="5">
        <f t="shared" si="3"/>
        <v>0.75</v>
      </c>
      <c r="AK17" s="5">
        <f t="shared" si="4"/>
        <v>0.8</v>
      </c>
      <c r="AL17" s="5">
        <f t="shared" si="5"/>
        <v>0.75</v>
      </c>
      <c r="AM17" s="4" t="s">
        <v>54</v>
      </c>
    </row>
    <row r="18" spans="2:39" ht="12">
      <c r="B18" s="8" t="s">
        <v>286</v>
      </c>
      <c r="C18" s="57" t="s">
        <v>18</v>
      </c>
      <c r="D18" s="6">
        <v>2.5</v>
      </c>
      <c r="E18" s="3">
        <v>100</v>
      </c>
      <c r="F18" s="4" t="s">
        <v>26</v>
      </c>
      <c r="G18" s="4" t="s">
        <v>216</v>
      </c>
      <c r="H18" s="4"/>
      <c r="I18" s="4"/>
      <c r="J18" s="4"/>
      <c r="K18" s="8" t="s">
        <v>173</v>
      </c>
      <c r="L18" s="4" t="s">
        <v>0</v>
      </c>
      <c r="M18" s="4" t="s">
        <v>35</v>
      </c>
      <c r="N18" s="24">
        <v>0.16</v>
      </c>
      <c r="O18" s="24">
        <v>0.27</v>
      </c>
      <c r="P18" s="24">
        <v>0.43</v>
      </c>
      <c r="Q18" s="24">
        <v>0.57</v>
      </c>
      <c r="R18" s="24">
        <v>0.73</v>
      </c>
      <c r="S18" s="24">
        <v>0.77</v>
      </c>
      <c r="T18" s="24">
        <v>1.01</v>
      </c>
      <c r="U18" s="24">
        <v>1.03</v>
      </c>
      <c r="V18" s="24">
        <v>1.01</v>
      </c>
      <c r="W18" s="24">
        <v>1.03</v>
      </c>
      <c r="X18" s="24">
        <v>1.03</v>
      </c>
      <c r="Y18" s="24">
        <v>0.98</v>
      </c>
      <c r="Z18" s="24">
        <v>0.94</v>
      </c>
      <c r="AA18" s="24">
        <v>0.95</v>
      </c>
      <c r="AB18" s="24">
        <v>0.98</v>
      </c>
      <c r="AC18" s="24">
        <v>0.96</v>
      </c>
      <c r="AD18" s="24">
        <v>0.92</v>
      </c>
      <c r="AE18" s="24">
        <v>0.9</v>
      </c>
      <c r="AF18" s="5"/>
      <c r="AG18" s="5">
        <f t="shared" si="0"/>
        <v>0.30000000000000004</v>
      </c>
      <c r="AH18" s="5">
        <f t="shared" si="1"/>
        <v>0.7000000000000001</v>
      </c>
      <c r="AI18" s="5">
        <f t="shared" si="2"/>
        <v>1</v>
      </c>
      <c r="AJ18" s="5">
        <f t="shared" si="3"/>
        <v>1</v>
      </c>
      <c r="AK18" s="5">
        <f t="shared" si="4"/>
        <v>0.9500000000000001</v>
      </c>
      <c r="AL18" s="5">
        <f t="shared" si="5"/>
        <v>0.9500000000000001</v>
      </c>
      <c r="AM18" s="4" t="s">
        <v>348</v>
      </c>
    </row>
    <row r="19" spans="1:39" ht="12">
      <c r="A19" s="8" t="s">
        <v>404</v>
      </c>
      <c r="B19" s="8" t="s">
        <v>266</v>
      </c>
      <c r="C19" s="7" t="s">
        <v>571</v>
      </c>
      <c r="D19" s="9">
        <v>4</v>
      </c>
      <c r="E19" s="3">
        <v>200</v>
      </c>
      <c r="F19" s="4" t="s">
        <v>26</v>
      </c>
      <c r="G19" s="4" t="s">
        <v>54</v>
      </c>
      <c r="H19" s="4"/>
      <c r="I19" s="4"/>
      <c r="J19" s="4"/>
      <c r="K19" s="8" t="s">
        <v>79</v>
      </c>
      <c r="L19" s="4" t="s">
        <v>1</v>
      </c>
      <c r="M19" s="4" t="s">
        <v>31</v>
      </c>
      <c r="N19" s="24">
        <v>0.16</v>
      </c>
      <c r="O19" s="24">
        <v>0.32</v>
      </c>
      <c r="P19" s="24">
        <v>0.51</v>
      </c>
      <c r="Q19" s="24">
        <v>0.64</v>
      </c>
      <c r="R19" s="24">
        <v>0.8</v>
      </c>
      <c r="S19" s="24">
        <v>0.85</v>
      </c>
      <c r="T19" s="24">
        <v>0.9</v>
      </c>
      <c r="U19" s="24">
        <v>0.97</v>
      </c>
      <c r="V19" s="24">
        <v>0.9</v>
      </c>
      <c r="W19" s="24">
        <v>0.69</v>
      </c>
      <c r="X19" s="24">
        <v>0.65</v>
      </c>
      <c r="Y19" s="24">
        <v>0.73</v>
      </c>
      <c r="Z19" s="24">
        <v>0.79</v>
      </c>
      <c r="AA19" s="24">
        <v>0.8</v>
      </c>
      <c r="AB19" s="24">
        <v>0.83</v>
      </c>
      <c r="AC19" s="24">
        <v>0.77</v>
      </c>
      <c r="AD19" s="24">
        <v>0.77</v>
      </c>
      <c r="AE19" s="24">
        <v>0.72</v>
      </c>
      <c r="AF19" s="5"/>
      <c r="AG19" s="5">
        <f t="shared" si="0"/>
        <v>0.35000000000000003</v>
      </c>
      <c r="AH19" s="5">
        <f t="shared" si="1"/>
        <v>0.75</v>
      </c>
      <c r="AI19" s="5">
        <f t="shared" si="2"/>
        <v>0.9</v>
      </c>
      <c r="AJ19" s="5">
        <f t="shared" si="3"/>
        <v>0.7000000000000001</v>
      </c>
      <c r="AK19" s="5">
        <f t="shared" si="4"/>
        <v>0.8</v>
      </c>
      <c r="AL19" s="5">
        <f t="shared" si="5"/>
        <v>0.75</v>
      </c>
      <c r="AM19" s="4" t="s">
        <v>54</v>
      </c>
    </row>
    <row r="20" spans="2:39" ht="12">
      <c r="B20" s="8" t="s">
        <v>290</v>
      </c>
      <c r="C20" s="57" t="s">
        <v>18</v>
      </c>
      <c r="D20" s="6">
        <v>2.5</v>
      </c>
      <c r="E20" s="3">
        <v>200</v>
      </c>
      <c r="F20" s="4" t="s">
        <v>51</v>
      </c>
      <c r="G20" s="4" t="s">
        <v>216</v>
      </c>
      <c r="H20" s="4"/>
      <c r="I20" s="4"/>
      <c r="J20" s="4"/>
      <c r="K20" s="17" t="s">
        <v>440</v>
      </c>
      <c r="L20" s="17" t="s">
        <v>0</v>
      </c>
      <c r="M20" s="17" t="str">
        <f>"NRC = "&amp;IF(AVERAGE(AG20:AL20)&lt;1.01,ROUND(AVERAGE(AG20:AL20)/0.05,0)*0.05,1)</f>
        <v>NRC = 0,85</v>
      </c>
      <c r="N20" s="24">
        <v>0.16</v>
      </c>
      <c r="O20" s="24">
        <v>0.35</v>
      </c>
      <c r="P20" s="24">
        <v>0.48</v>
      </c>
      <c r="Q20" s="24">
        <v>0.65</v>
      </c>
      <c r="R20" s="24">
        <v>0.81</v>
      </c>
      <c r="S20" s="24">
        <v>0.86</v>
      </c>
      <c r="T20" s="24">
        <v>1.03</v>
      </c>
      <c r="U20" s="24">
        <v>1.02</v>
      </c>
      <c r="V20" s="24">
        <v>0.98</v>
      </c>
      <c r="W20" s="24">
        <v>0.94</v>
      </c>
      <c r="X20" s="24">
        <v>0.89</v>
      </c>
      <c r="Y20" s="24">
        <v>0.98</v>
      </c>
      <c r="Z20" s="24">
        <v>1</v>
      </c>
      <c r="AA20" s="24">
        <v>1.03</v>
      </c>
      <c r="AB20" s="24">
        <v>1</v>
      </c>
      <c r="AC20" s="24">
        <v>0.97</v>
      </c>
      <c r="AD20" s="24">
        <v>0.99</v>
      </c>
      <c r="AE20" s="24">
        <v>0.97</v>
      </c>
      <c r="AF20" s="5"/>
      <c r="AG20" s="5">
        <f t="shared" si="0"/>
        <v>0.35000000000000003</v>
      </c>
      <c r="AH20" s="5">
        <f t="shared" si="1"/>
        <v>0.75</v>
      </c>
      <c r="AI20" s="5">
        <f t="shared" si="2"/>
        <v>1</v>
      </c>
      <c r="AJ20" s="5">
        <f t="shared" si="3"/>
        <v>0.9500000000000001</v>
      </c>
      <c r="AK20" s="5">
        <f t="shared" si="4"/>
        <v>1</v>
      </c>
      <c r="AL20" s="5">
        <f t="shared" si="5"/>
        <v>1</v>
      </c>
      <c r="AM20" s="4" t="s">
        <v>348</v>
      </c>
    </row>
    <row r="21" spans="1:39" ht="12">
      <c r="A21" s="8" t="s">
        <v>403</v>
      </c>
      <c r="B21" s="8" t="s">
        <v>272</v>
      </c>
      <c r="C21" s="57" t="s">
        <v>18</v>
      </c>
      <c r="D21" s="6">
        <v>2.5</v>
      </c>
      <c r="E21" s="3">
        <v>200</v>
      </c>
      <c r="F21" s="4" t="s">
        <v>26</v>
      </c>
      <c r="G21" s="4" t="s">
        <v>216</v>
      </c>
      <c r="H21" s="4"/>
      <c r="I21" s="4"/>
      <c r="J21" s="4"/>
      <c r="K21" s="8" t="s">
        <v>173</v>
      </c>
      <c r="L21" s="4" t="s">
        <v>0</v>
      </c>
      <c r="M21" s="4" t="s">
        <v>35</v>
      </c>
      <c r="N21" s="24">
        <v>0.16</v>
      </c>
      <c r="O21" s="24">
        <v>0.35</v>
      </c>
      <c r="P21" s="24">
        <v>0.7</v>
      </c>
      <c r="Q21" s="24">
        <v>0.78</v>
      </c>
      <c r="R21" s="24">
        <v>0.86</v>
      </c>
      <c r="S21" s="24">
        <v>0.93</v>
      </c>
      <c r="T21" s="24">
        <v>1.01</v>
      </c>
      <c r="U21" s="24">
        <v>0.98</v>
      </c>
      <c r="V21" s="24">
        <v>0.93</v>
      </c>
      <c r="W21" s="24">
        <v>0.85</v>
      </c>
      <c r="X21" s="24">
        <v>0.88</v>
      </c>
      <c r="Y21" s="24">
        <v>0.96</v>
      </c>
      <c r="Z21" s="24">
        <v>0.95</v>
      </c>
      <c r="AA21" s="24">
        <v>1.01</v>
      </c>
      <c r="AB21" s="24">
        <v>0.97</v>
      </c>
      <c r="AC21" s="24">
        <v>0.93</v>
      </c>
      <c r="AD21" s="24">
        <v>0.91</v>
      </c>
      <c r="AE21" s="24">
        <v>0.86</v>
      </c>
      <c r="AF21" s="5"/>
      <c r="AG21" s="5">
        <f t="shared" si="0"/>
        <v>0.4</v>
      </c>
      <c r="AH21" s="5">
        <f t="shared" si="1"/>
        <v>0.8500000000000001</v>
      </c>
      <c r="AI21" s="5">
        <f t="shared" si="2"/>
        <v>0.9500000000000001</v>
      </c>
      <c r="AJ21" s="5">
        <f t="shared" si="3"/>
        <v>0.9</v>
      </c>
      <c r="AK21" s="5">
        <f t="shared" si="4"/>
        <v>1</v>
      </c>
      <c r="AL21" s="5">
        <f t="shared" si="5"/>
        <v>0.9</v>
      </c>
      <c r="AM21" s="4" t="s">
        <v>348</v>
      </c>
    </row>
    <row r="22" spans="1:39" ht="12">
      <c r="A22" s="8" t="s">
        <v>404</v>
      </c>
      <c r="B22" s="8" t="s">
        <v>264</v>
      </c>
      <c r="C22" s="7" t="s">
        <v>572</v>
      </c>
      <c r="D22" s="9">
        <v>4</v>
      </c>
      <c r="E22" s="3">
        <v>200</v>
      </c>
      <c r="F22" s="4" t="s">
        <v>26</v>
      </c>
      <c r="G22" s="4" t="s">
        <v>54</v>
      </c>
      <c r="H22" s="4"/>
      <c r="I22" s="4"/>
      <c r="J22" s="4"/>
      <c r="K22" s="8" t="s">
        <v>79</v>
      </c>
      <c r="L22" s="4" t="s">
        <v>1</v>
      </c>
      <c r="M22" s="4" t="s">
        <v>31</v>
      </c>
      <c r="N22" s="24">
        <v>0.16</v>
      </c>
      <c r="O22" s="24">
        <v>0.4</v>
      </c>
      <c r="P22" s="24">
        <v>0.6</v>
      </c>
      <c r="Q22" s="24">
        <v>0.7</v>
      </c>
      <c r="R22" s="24">
        <v>0.77</v>
      </c>
      <c r="S22" s="24">
        <v>0.79</v>
      </c>
      <c r="T22" s="24">
        <v>0.9</v>
      </c>
      <c r="U22" s="24">
        <v>0.9</v>
      </c>
      <c r="V22" s="24">
        <v>0.89</v>
      </c>
      <c r="W22" s="24">
        <v>0.74</v>
      </c>
      <c r="X22" s="24">
        <v>0.68</v>
      </c>
      <c r="Y22" s="24">
        <v>0.76</v>
      </c>
      <c r="Z22" s="24">
        <v>0.8</v>
      </c>
      <c r="AA22" s="24">
        <v>0.81</v>
      </c>
      <c r="AB22" s="24">
        <v>0.81</v>
      </c>
      <c r="AC22" s="24">
        <v>0.79</v>
      </c>
      <c r="AD22" s="24">
        <v>0.77</v>
      </c>
      <c r="AE22" s="24">
        <v>0.76</v>
      </c>
      <c r="AF22" s="5"/>
      <c r="AG22" s="5">
        <f t="shared" si="0"/>
        <v>0.4</v>
      </c>
      <c r="AH22" s="5">
        <f t="shared" si="1"/>
        <v>0.75</v>
      </c>
      <c r="AI22" s="5">
        <f t="shared" si="2"/>
        <v>0.9</v>
      </c>
      <c r="AJ22" s="5">
        <f t="shared" si="3"/>
        <v>0.75</v>
      </c>
      <c r="AK22" s="5">
        <f t="shared" si="4"/>
        <v>0.8</v>
      </c>
      <c r="AL22" s="5">
        <f t="shared" si="5"/>
        <v>0.75</v>
      </c>
      <c r="AM22" s="4" t="s">
        <v>54</v>
      </c>
    </row>
    <row r="23" spans="1:39" ht="12">
      <c r="A23" s="8" t="s">
        <v>89</v>
      </c>
      <c r="B23" s="8" t="s">
        <v>90</v>
      </c>
      <c r="C23" s="57" t="s">
        <v>8</v>
      </c>
      <c r="D23" s="6">
        <v>0.7</v>
      </c>
      <c r="E23" s="3">
        <v>200</v>
      </c>
      <c r="F23" s="4" t="s">
        <v>26</v>
      </c>
      <c r="G23" s="4" t="s">
        <v>409</v>
      </c>
      <c r="H23" s="4"/>
      <c r="I23" s="4"/>
      <c r="J23" s="4" t="s">
        <v>418</v>
      </c>
      <c r="K23" s="8" t="s">
        <v>458</v>
      </c>
      <c r="L23" s="4" t="s">
        <v>3</v>
      </c>
      <c r="M23" s="4" t="s">
        <v>32</v>
      </c>
      <c r="N23" s="24">
        <v>0.17</v>
      </c>
      <c r="O23" s="24">
        <v>0.22</v>
      </c>
      <c r="P23" s="24">
        <v>0.21</v>
      </c>
      <c r="Q23" s="24">
        <v>0.26</v>
      </c>
      <c r="R23" s="24">
        <v>0.31</v>
      </c>
      <c r="S23" s="24">
        <v>0.44</v>
      </c>
      <c r="T23" s="24">
        <v>0.58</v>
      </c>
      <c r="U23" s="24">
        <v>0.75</v>
      </c>
      <c r="V23" s="24">
        <v>0.85</v>
      </c>
      <c r="W23" s="24">
        <v>0.96</v>
      </c>
      <c r="X23" s="24">
        <v>1</v>
      </c>
      <c r="Y23" s="24">
        <v>0.96</v>
      </c>
      <c r="Z23" s="24">
        <v>0.93</v>
      </c>
      <c r="AA23" s="24">
        <v>0.86</v>
      </c>
      <c r="AB23" s="24">
        <v>0.74</v>
      </c>
      <c r="AC23" s="24">
        <v>0.63</v>
      </c>
      <c r="AD23" s="24">
        <v>0.52</v>
      </c>
      <c r="AE23" s="24">
        <v>0.47</v>
      </c>
      <c r="AF23" s="5"/>
      <c r="AG23" s="5">
        <f t="shared" si="0"/>
        <v>0.2</v>
      </c>
      <c r="AH23" s="5">
        <f t="shared" si="1"/>
        <v>0.35000000000000003</v>
      </c>
      <c r="AI23" s="5">
        <f t="shared" si="2"/>
        <v>0.75</v>
      </c>
      <c r="AJ23" s="5">
        <f t="shared" si="3"/>
        <v>0.9500000000000001</v>
      </c>
      <c r="AK23" s="5">
        <f t="shared" si="4"/>
        <v>0.8500000000000001</v>
      </c>
      <c r="AL23" s="5">
        <f t="shared" si="5"/>
        <v>0.55</v>
      </c>
      <c r="AM23" s="4" t="s">
        <v>358</v>
      </c>
    </row>
    <row r="24" spans="2:39" ht="12">
      <c r="B24" s="8" t="s">
        <v>315</v>
      </c>
      <c r="C24" s="57" t="s">
        <v>8</v>
      </c>
      <c r="D24" s="6">
        <v>0.7</v>
      </c>
      <c r="E24" s="3">
        <v>200</v>
      </c>
      <c r="F24" s="4" t="s">
        <v>26</v>
      </c>
      <c r="G24" s="4" t="s">
        <v>410</v>
      </c>
      <c r="H24" s="4"/>
      <c r="I24" s="4"/>
      <c r="J24" s="4" t="s">
        <v>418</v>
      </c>
      <c r="K24" s="5" t="s">
        <v>459</v>
      </c>
      <c r="L24" s="17" t="s">
        <v>2</v>
      </c>
      <c r="M24" s="17" t="s">
        <v>33</v>
      </c>
      <c r="N24" s="24">
        <v>0.17</v>
      </c>
      <c r="O24" s="24">
        <v>0.25</v>
      </c>
      <c r="P24" s="24">
        <v>0.23</v>
      </c>
      <c r="Q24" s="24">
        <v>0.25</v>
      </c>
      <c r="R24" s="24">
        <v>0.27</v>
      </c>
      <c r="S24" s="24">
        <v>0.34</v>
      </c>
      <c r="T24" s="24">
        <v>0.42</v>
      </c>
      <c r="U24" s="24">
        <v>0.51</v>
      </c>
      <c r="V24" s="24">
        <v>0.58</v>
      </c>
      <c r="W24" s="24">
        <v>0.66</v>
      </c>
      <c r="X24" s="24">
        <v>0.72</v>
      </c>
      <c r="Y24" s="24">
        <v>0.74</v>
      </c>
      <c r="Z24" s="24">
        <v>0.77</v>
      </c>
      <c r="AA24" s="24">
        <v>0.76</v>
      </c>
      <c r="AB24" s="24">
        <v>0.714</v>
      </c>
      <c r="AC24" s="24">
        <v>0.66</v>
      </c>
      <c r="AD24" s="24">
        <v>0.6</v>
      </c>
      <c r="AE24" s="24">
        <v>0.54</v>
      </c>
      <c r="AF24" s="5"/>
      <c r="AG24" s="5">
        <f t="shared" si="0"/>
        <v>0.2</v>
      </c>
      <c r="AH24" s="5">
        <f t="shared" si="1"/>
        <v>0.30000000000000004</v>
      </c>
      <c r="AI24" s="5">
        <f t="shared" si="2"/>
        <v>0.5</v>
      </c>
      <c r="AJ24" s="5">
        <f t="shared" si="3"/>
        <v>0.7000000000000001</v>
      </c>
      <c r="AK24" s="5">
        <f t="shared" si="4"/>
        <v>0.75</v>
      </c>
      <c r="AL24" s="5">
        <f t="shared" si="5"/>
        <v>0.6000000000000001</v>
      </c>
      <c r="AM24" s="4" t="s">
        <v>388</v>
      </c>
    </row>
    <row r="25" spans="1:39" ht="12">
      <c r="A25" s="8" t="s">
        <v>97</v>
      </c>
      <c r="B25" s="8" t="s">
        <v>303</v>
      </c>
      <c r="C25" s="61" t="s">
        <v>230</v>
      </c>
      <c r="D25" s="9" t="s">
        <v>9</v>
      </c>
      <c r="E25" s="3">
        <v>200</v>
      </c>
      <c r="F25" s="4" t="s">
        <v>26</v>
      </c>
      <c r="G25" s="4" t="s">
        <v>209</v>
      </c>
      <c r="H25" s="4"/>
      <c r="I25" s="4"/>
      <c r="J25" s="4"/>
      <c r="K25" s="8" t="s">
        <v>460</v>
      </c>
      <c r="L25" s="4" t="s">
        <v>0</v>
      </c>
      <c r="M25" s="4" t="s">
        <v>40</v>
      </c>
      <c r="N25" s="25">
        <v>0.17</v>
      </c>
      <c r="O25" s="24">
        <v>0.41</v>
      </c>
      <c r="P25" s="25">
        <v>0.66</v>
      </c>
      <c r="Q25" s="25">
        <v>0.83</v>
      </c>
      <c r="R25" s="24">
        <v>0.88</v>
      </c>
      <c r="S25" s="25">
        <v>0.9</v>
      </c>
      <c r="T25" s="25">
        <v>1.02</v>
      </c>
      <c r="U25" s="24">
        <v>1.02</v>
      </c>
      <c r="V25" s="25">
        <v>0.97</v>
      </c>
      <c r="W25" s="25">
        <v>0.91</v>
      </c>
      <c r="X25" s="24">
        <v>0.9</v>
      </c>
      <c r="Y25" s="25">
        <v>0.97</v>
      </c>
      <c r="Z25" s="25">
        <v>1.02</v>
      </c>
      <c r="AA25" s="24">
        <v>1.01</v>
      </c>
      <c r="AB25" s="25">
        <v>1</v>
      </c>
      <c r="AC25" s="25">
        <v>0.97</v>
      </c>
      <c r="AD25" s="24">
        <v>0.99</v>
      </c>
      <c r="AE25" s="25">
        <v>0.97</v>
      </c>
      <c r="AF25" s="57"/>
      <c r="AG25" s="5">
        <f t="shared" si="0"/>
        <v>0.4</v>
      </c>
      <c r="AH25" s="5">
        <f t="shared" si="1"/>
        <v>0.8500000000000001</v>
      </c>
      <c r="AI25" s="5">
        <f t="shared" si="2"/>
        <v>1</v>
      </c>
      <c r="AJ25" s="5">
        <f t="shared" si="3"/>
        <v>0.9500000000000001</v>
      </c>
      <c r="AK25" s="5">
        <f t="shared" si="4"/>
        <v>1</v>
      </c>
      <c r="AL25" s="5">
        <f t="shared" si="5"/>
        <v>1</v>
      </c>
      <c r="AM25" s="4" t="s">
        <v>364</v>
      </c>
    </row>
    <row r="26" spans="1:39" ht="12">
      <c r="A26" s="8" t="s">
        <v>89</v>
      </c>
      <c r="B26" s="8" t="s">
        <v>92</v>
      </c>
      <c r="C26" s="57" t="s">
        <v>229</v>
      </c>
      <c r="D26" s="6">
        <v>1.5</v>
      </c>
      <c r="E26" s="3">
        <v>200</v>
      </c>
      <c r="F26" s="4" t="s">
        <v>26</v>
      </c>
      <c r="G26" s="4" t="s">
        <v>409</v>
      </c>
      <c r="H26" s="4"/>
      <c r="I26" s="4"/>
      <c r="J26" s="4" t="s">
        <v>418</v>
      </c>
      <c r="K26" s="8" t="s">
        <v>394</v>
      </c>
      <c r="L26" s="17" t="s">
        <v>3</v>
      </c>
      <c r="M26" s="17" t="s">
        <v>32</v>
      </c>
      <c r="N26" s="24">
        <v>0.18</v>
      </c>
      <c r="O26" s="24">
        <v>0.21</v>
      </c>
      <c r="P26" s="24">
        <v>0.19</v>
      </c>
      <c r="Q26" s="24">
        <v>0.23</v>
      </c>
      <c r="R26" s="24">
        <v>0.27</v>
      </c>
      <c r="S26" s="24">
        <v>0.37</v>
      </c>
      <c r="T26" s="24">
        <v>0.51</v>
      </c>
      <c r="U26" s="24">
        <v>0.66</v>
      </c>
      <c r="V26" s="24">
        <v>0.77</v>
      </c>
      <c r="W26" s="24">
        <v>0.94</v>
      </c>
      <c r="X26" s="24">
        <v>1.03</v>
      </c>
      <c r="Y26" s="24">
        <v>1.05</v>
      </c>
      <c r="Z26" s="24">
        <v>1.07</v>
      </c>
      <c r="AA26" s="24">
        <v>1.04</v>
      </c>
      <c r="AB26" s="24">
        <v>0.96</v>
      </c>
      <c r="AC26" s="24">
        <v>0.84</v>
      </c>
      <c r="AD26" s="24">
        <v>0.75</v>
      </c>
      <c r="AE26" s="24">
        <v>0.68</v>
      </c>
      <c r="AF26" s="5"/>
      <c r="AG26" s="5">
        <f t="shared" si="0"/>
        <v>0.2</v>
      </c>
      <c r="AH26" s="5">
        <f t="shared" si="1"/>
        <v>0.30000000000000004</v>
      </c>
      <c r="AI26" s="5">
        <f t="shared" si="2"/>
        <v>0.65</v>
      </c>
      <c r="AJ26" s="5">
        <f t="shared" si="3"/>
        <v>1</v>
      </c>
      <c r="AK26" s="5">
        <f t="shared" si="4"/>
        <v>1</v>
      </c>
      <c r="AL26" s="5">
        <f t="shared" si="5"/>
        <v>0.75</v>
      </c>
      <c r="AM26" s="4" t="s">
        <v>360</v>
      </c>
    </row>
    <row r="27" spans="2:39" ht="12">
      <c r="B27" s="10" t="s">
        <v>316</v>
      </c>
      <c r="C27" s="7" t="s">
        <v>229</v>
      </c>
      <c r="D27" s="6">
        <v>1.5</v>
      </c>
      <c r="E27" s="3">
        <v>200</v>
      </c>
      <c r="F27" s="4" t="s">
        <v>88</v>
      </c>
      <c r="G27" s="4" t="s">
        <v>410</v>
      </c>
      <c r="H27" s="4"/>
      <c r="I27" s="4"/>
      <c r="J27" s="4" t="s">
        <v>418</v>
      </c>
      <c r="K27" s="5" t="s">
        <v>451</v>
      </c>
      <c r="L27" s="17" t="s">
        <v>2</v>
      </c>
      <c r="M27" s="17" t="s">
        <v>30</v>
      </c>
      <c r="N27" s="24">
        <v>0.18</v>
      </c>
      <c r="O27" s="24">
        <v>0.22</v>
      </c>
      <c r="P27" s="24">
        <v>0.22</v>
      </c>
      <c r="Q27" s="24">
        <v>0.22</v>
      </c>
      <c r="R27" s="24">
        <v>0.24</v>
      </c>
      <c r="S27" s="24">
        <v>0.32</v>
      </c>
      <c r="T27" s="24">
        <v>0.41</v>
      </c>
      <c r="U27" s="24">
        <v>0.52</v>
      </c>
      <c r="V27" s="24">
        <v>0.59</v>
      </c>
      <c r="W27" s="24">
        <v>0.72</v>
      </c>
      <c r="X27" s="24">
        <v>0.79</v>
      </c>
      <c r="Y27" s="24">
        <v>0.83</v>
      </c>
      <c r="Z27" s="24">
        <v>0.89</v>
      </c>
      <c r="AA27" s="24">
        <v>0.89</v>
      </c>
      <c r="AB27" s="24">
        <v>0.89</v>
      </c>
      <c r="AC27" s="24">
        <v>0.85</v>
      </c>
      <c r="AD27" s="24">
        <v>0.82</v>
      </c>
      <c r="AE27" s="24">
        <v>0.77</v>
      </c>
      <c r="AF27" s="5"/>
      <c r="AG27" s="5">
        <f t="shared" si="0"/>
        <v>0.2</v>
      </c>
      <c r="AH27" s="5">
        <f t="shared" si="1"/>
        <v>0.25</v>
      </c>
      <c r="AI27" s="5">
        <f t="shared" si="2"/>
        <v>0.5</v>
      </c>
      <c r="AJ27" s="5">
        <f t="shared" si="3"/>
        <v>0.8</v>
      </c>
      <c r="AK27" s="5">
        <f t="shared" si="4"/>
        <v>0.9</v>
      </c>
      <c r="AL27" s="5">
        <f t="shared" si="5"/>
        <v>0.8</v>
      </c>
      <c r="AM27" s="4" t="s">
        <v>384</v>
      </c>
    </row>
    <row r="28" spans="1:39" ht="12">
      <c r="A28" s="8" t="s">
        <v>89</v>
      </c>
      <c r="B28" s="8" t="s">
        <v>93</v>
      </c>
      <c r="C28" s="57" t="s">
        <v>229</v>
      </c>
      <c r="D28" s="6">
        <v>1.5</v>
      </c>
      <c r="E28" s="3">
        <v>200</v>
      </c>
      <c r="F28" s="4" t="s">
        <v>26</v>
      </c>
      <c r="G28" s="4" t="s">
        <v>409</v>
      </c>
      <c r="H28" s="4" t="s">
        <v>423</v>
      </c>
      <c r="I28" s="18">
        <v>0.37</v>
      </c>
      <c r="J28" s="4" t="s">
        <v>418</v>
      </c>
      <c r="K28" s="8" t="s">
        <v>458</v>
      </c>
      <c r="L28" s="17" t="s">
        <v>3</v>
      </c>
      <c r="M28" s="17" t="s">
        <v>32</v>
      </c>
      <c r="N28" s="24">
        <v>0.18</v>
      </c>
      <c r="O28" s="24">
        <v>0.25</v>
      </c>
      <c r="P28" s="24">
        <v>0.21</v>
      </c>
      <c r="Q28" s="24">
        <v>0.26</v>
      </c>
      <c r="R28" s="24">
        <v>0.31</v>
      </c>
      <c r="S28" s="24">
        <v>0.44</v>
      </c>
      <c r="T28" s="24">
        <v>0.61</v>
      </c>
      <c r="U28" s="24">
        <v>0.8</v>
      </c>
      <c r="V28" s="24">
        <v>0.9</v>
      </c>
      <c r="W28" s="24">
        <v>1.03</v>
      </c>
      <c r="X28" s="24">
        <v>1.07</v>
      </c>
      <c r="Y28" s="24">
        <v>0.98</v>
      </c>
      <c r="Z28" s="24">
        <v>0.92</v>
      </c>
      <c r="AA28" s="24">
        <v>0.83</v>
      </c>
      <c r="AB28" s="24">
        <v>0.71</v>
      </c>
      <c r="AC28" s="24">
        <v>0.61</v>
      </c>
      <c r="AD28" s="24">
        <v>0.54</v>
      </c>
      <c r="AE28" s="24">
        <v>0.53</v>
      </c>
      <c r="AF28" s="5"/>
      <c r="AG28" s="5">
        <f t="shared" si="0"/>
        <v>0.2</v>
      </c>
      <c r="AH28" s="5">
        <f t="shared" si="1"/>
        <v>0.35000000000000003</v>
      </c>
      <c r="AI28" s="5">
        <f t="shared" si="2"/>
        <v>0.75</v>
      </c>
      <c r="AJ28" s="5">
        <f t="shared" si="3"/>
        <v>1</v>
      </c>
      <c r="AK28" s="5">
        <f t="shared" si="4"/>
        <v>0.8</v>
      </c>
      <c r="AL28" s="5">
        <f t="shared" si="5"/>
        <v>0.55</v>
      </c>
      <c r="AM28" s="4" t="s">
        <v>361</v>
      </c>
    </row>
    <row r="29" spans="1:39" ht="12">
      <c r="A29" s="8" t="s">
        <v>401</v>
      </c>
      <c r="B29" s="8" t="s">
        <v>263</v>
      </c>
      <c r="C29" s="57" t="s">
        <v>18</v>
      </c>
      <c r="D29" s="6">
        <v>2.5</v>
      </c>
      <c r="E29" s="3">
        <v>200</v>
      </c>
      <c r="F29" s="4" t="s">
        <v>26</v>
      </c>
      <c r="G29" s="4" t="s">
        <v>54</v>
      </c>
      <c r="H29" s="4"/>
      <c r="I29" s="4"/>
      <c r="J29" s="4"/>
      <c r="K29" s="8" t="s">
        <v>79</v>
      </c>
      <c r="L29" s="4" t="s">
        <v>1</v>
      </c>
      <c r="M29" s="4" t="s">
        <v>31</v>
      </c>
      <c r="N29" s="24">
        <v>0.18</v>
      </c>
      <c r="O29" s="24">
        <v>0.29</v>
      </c>
      <c r="P29" s="24">
        <v>0.57</v>
      </c>
      <c r="Q29" s="24">
        <v>0.66</v>
      </c>
      <c r="R29" s="24">
        <v>0.8</v>
      </c>
      <c r="S29" s="24">
        <v>0.83</v>
      </c>
      <c r="T29" s="24">
        <v>0.91</v>
      </c>
      <c r="U29" s="24">
        <v>0.94</v>
      </c>
      <c r="V29" s="24">
        <v>0.89</v>
      </c>
      <c r="W29" s="24">
        <v>0.7</v>
      </c>
      <c r="X29" s="24">
        <v>0.66</v>
      </c>
      <c r="Y29" s="24">
        <v>0.77</v>
      </c>
      <c r="Z29" s="24">
        <v>0.8</v>
      </c>
      <c r="AA29" s="24">
        <v>0.79</v>
      </c>
      <c r="AB29" s="24">
        <v>0.83</v>
      </c>
      <c r="AC29" s="24">
        <v>0.82</v>
      </c>
      <c r="AD29" s="24">
        <v>0.85</v>
      </c>
      <c r="AE29" s="24">
        <v>0.8</v>
      </c>
      <c r="AF29" s="5"/>
      <c r="AG29" s="5">
        <f t="shared" si="0"/>
        <v>0.35000000000000003</v>
      </c>
      <c r="AH29" s="5">
        <f t="shared" si="1"/>
        <v>0.75</v>
      </c>
      <c r="AI29" s="5">
        <f t="shared" si="2"/>
        <v>0.9</v>
      </c>
      <c r="AJ29" s="5">
        <f t="shared" si="3"/>
        <v>0.7000000000000001</v>
      </c>
      <c r="AK29" s="5">
        <f t="shared" si="4"/>
        <v>0.8</v>
      </c>
      <c r="AL29" s="5">
        <f t="shared" si="5"/>
        <v>0.8</v>
      </c>
      <c r="AM29" s="4" t="s">
        <v>54</v>
      </c>
    </row>
    <row r="30" spans="1:39" ht="12">
      <c r="A30" s="8" t="s">
        <v>187</v>
      </c>
      <c r="B30" s="8" t="s">
        <v>279</v>
      </c>
      <c r="C30" s="7" t="s">
        <v>14</v>
      </c>
      <c r="D30" s="6">
        <v>1.6</v>
      </c>
      <c r="E30" s="3">
        <v>200</v>
      </c>
      <c r="F30" s="4" t="s">
        <v>88</v>
      </c>
      <c r="G30" s="4" t="s">
        <v>216</v>
      </c>
      <c r="H30" s="4"/>
      <c r="I30" s="4"/>
      <c r="J30" s="4"/>
      <c r="K30" s="8" t="s">
        <v>79</v>
      </c>
      <c r="L30" s="4" t="s">
        <v>1</v>
      </c>
      <c r="M30" s="17" t="str">
        <f>"NRC = "&amp;IF(AVERAGE(AG30:AL30)&lt;1.01,ROUND(AVERAGE(AG30:AL30)/0.05,0)*0.05,1)</f>
        <v>NRC = 0,85</v>
      </c>
      <c r="N30" s="24">
        <v>0.18</v>
      </c>
      <c r="O30" s="24">
        <v>0.29</v>
      </c>
      <c r="P30" s="24">
        <v>0.63</v>
      </c>
      <c r="Q30" s="24">
        <v>0.73</v>
      </c>
      <c r="R30" s="24">
        <v>0.89</v>
      </c>
      <c r="S30" s="24">
        <v>0.94</v>
      </c>
      <c r="T30" s="24">
        <v>1</v>
      </c>
      <c r="U30" s="24">
        <v>0.99</v>
      </c>
      <c r="V30" s="24">
        <v>0.97</v>
      </c>
      <c r="W30" s="24">
        <v>0.87</v>
      </c>
      <c r="X30" s="24">
        <v>0.89</v>
      </c>
      <c r="Y30" s="24">
        <v>1.02</v>
      </c>
      <c r="Z30" s="24">
        <v>0.98</v>
      </c>
      <c r="AA30" s="24">
        <v>1.03</v>
      </c>
      <c r="AB30" s="24">
        <v>1.03</v>
      </c>
      <c r="AC30" s="24">
        <v>1.03</v>
      </c>
      <c r="AD30" s="24">
        <v>1</v>
      </c>
      <c r="AE30" s="24">
        <v>0.95</v>
      </c>
      <c r="AF30" s="5"/>
      <c r="AG30" s="5">
        <f t="shared" si="0"/>
        <v>0.35000000000000003</v>
      </c>
      <c r="AH30" s="5">
        <f t="shared" si="1"/>
        <v>0.8500000000000001</v>
      </c>
      <c r="AI30" s="5">
        <f t="shared" si="2"/>
        <v>1</v>
      </c>
      <c r="AJ30" s="5">
        <f t="shared" si="3"/>
        <v>0.9500000000000001</v>
      </c>
      <c r="AK30" s="5">
        <f t="shared" si="4"/>
        <v>1</v>
      </c>
      <c r="AL30" s="5">
        <f t="shared" si="5"/>
        <v>1</v>
      </c>
      <c r="AM30" s="4" t="s">
        <v>54</v>
      </c>
    </row>
    <row r="31" spans="2:39" ht="12">
      <c r="B31" s="8" t="s">
        <v>280</v>
      </c>
      <c r="C31" s="19" t="s">
        <v>228</v>
      </c>
      <c r="D31" s="67">
        <v>3</v>
      </c>
      <c r="E31" s="3">
        <v>200</v>
      </c>
      <c r="F31" s="4" t="s">
        <v>26</v>
      </c>
      <c r="G31" s="4" t="s">
        <v>54</v>
      </c>
      <c r="H31" s="4"/>
      <c r="I31" s="4"/>
      <c r="J31" s="4"/>
      <c r="K31" s="17" t="s">
        <v>442</v>
      </c>
      <c r="L31" s="17" t="s">
        <v>1</v>
      </c>
      <c r="M31" s="17" t="str">
        <f>"NRC = "&amp;IF(AVERAGE(AG31:AL31)&lt;1.01,ROUND(AVERAGE(AG31:AL31)/0.05,0)*0.05,1)</f>
        <v>NRC = 0,7</v>
      </c>
      <c r="N31" s="24">
        <v>0.18</v>
      </c>
      <c r="O31" s="24">
        <v>0.3</v>
      </c>
      <c r="P31" s="24">
        <v>0.54</v>
      </c>
      <c r="Q31" s="24">
        <v>0.64</v>
      </c>
      <c r="R31" s="24">
        <v>0.78</v>
      </c>
      <c r="S31" s="24">
        <v>0.8</v>
      </c>
      <c r="T31" s="24">
        <v>0.88</v>
      </c>
      <c r="U31" s="24">
        <v>0.97</v>
      </c>
      <c r="V31" s="24">
        <v>0.88</v>
      </c>
      <c r="W31" s="24">
        <v>0.7</v>
      </c>
      <c r="X31" s="24">
        <v>0.65</v>
      </c>
      <c r="Y31" s="24">
        <v>0.75</v>
      </c>
      <c r="Z31" s="24">
        <v>0.79</v>
      </c>
      <c r="AA31" s="24">
        <v>0.79</v>
      </c>
      <c r="AB31" s="24">
        <v>0.8</v>
      </c>
      <c r="AC31" s="24">
        <v>0.74</v>
      </c>
      <c r="AD31" s="24">
        <v>0.73</v>
      </c>
      <c r="AE31" s="24">
        <v>0.69</v>
      </c>
      <c r="AF31" s="5"/>
      <c r="AG31" s="5">
        <f t="shared" si="0"/>
        <v>0.35000000000000003</v>
      </c>
      <c r="AH31" s="5">
        <f t="shared" si="1"/>
        <v>0.75</v>
      </c>
      <c r="AI31" s="5">
        <f t="shared" si="2"/>
        <v>0.9</v>
      </c>
      <c r="AJ31" s="5">
        <f t="shared" si="3"/>
        <v>0.7000000000000001</v>
      </c>
      <c r="AK31" s="5">
        <f t="shared" si="4"/>
        <v>0.8</v>
      </c>
      <c r="AL31" s="5">
        <f t="shared" si="5"/>
        <v>0.7000000000000001</v>
      </c>
      <c r="AM31" s="4" t="s">
        <v>54</v>
      </c>
    </row>
    <row r="32" spans="2:39" ht="12">
      <c r="B32" s="8" t="s">
        <v>305</v>
      </c>
      <c r="C32" s="62" t="s">
        <v>230</v>
      </c>
      <c r="D32" s="6" t="s">
        <v>9</v>
      </c>
      <c r="E32" s="6">
        <v>200</v>
      </c>
      <c r="F32" s="4" t="s">
        <v>26</v>
      </c>
      <c r="G32" s="4" t="s">
        <v>207</v>
      </c>
      <c r="H32" s="4"/>
      <c r="I32" s="4"/>
      <c r="J32" s="4"/>
      <c r="K32" s="17" t="s">
        <v>443</v>
      </c>
      <c r="L32" s="17" t="s">
        <v>0</v>
      </c>
      <c r="M32" s="17" t="str">
        <f>"NRC = "&amp;IF(AVERAGE(AG32:AL32)&lt;1.01,ROUND(AVERAGE(AG32:AL32)/0.05,0)*0.05,1)</f>
        <v>NRC = 0,85</v>
      </c>
      <c r="N32" s="24">
        <v>0.18</v>
      </c>
      <c r="O32" s="24">
        <v>0.31</v>
      </c>
      <c r="P32" s="24">
        <v>0.61</v>
      </c>
      <c r="Q32" s="24">
        <v>0.73</v>
      </c>
      <c r="R32" s="24">
        <v>0.87</v>
      </c>
      <c r="S32" s="24">
        <v>0.93</v>
      </c>
      <c r="T32" s="24">
        <v>1</v>
      </c>
      <c r="U32" s="24">
        <v>1.01</v>
      </c>
      <c r="V32" s="24">
        <v>0.96</v>
      </c>
      <c r="W32" s="24">
        <v>0.87</v>
      </c>
      <c r="X32" s="24">
        <v>0.88</v>
      </c>
      <c r="Y32" s="24">
        <v>1</v>
      </c>
      <c r="Z32" s="24">
        <v>1.02</v>
      </c>
      <c r="AA32" s="24">
        <v>0.98</v>
      </c>
      <c r="AB32" s="24">
        <v>1.04</v>
      </c>
      <c r="AC32" s="24">
        <v>0.98</v>
      </c>
      <c r="AD32" s="24">
        <v>1</v>
      </c>
      <c r="AE32" s="24">
        <v>0.95</v>
      </c>
      <c r="AF32" s="5"/>
      <c r="AG32" s="5">
        <f t="shared" si="0"/>
        <v>0.35000000000000003</v>
      </c>
      <c r="AH32" s="5">
        <f t="shared" si="1"/>
        <v>0.8500000000000001</v>
      </c>
      <c r="AI32" s="5">
        <f t="shared" si="2"/>
        <v>1</v>
      </c>
      <c r="AJ32" s="5">
        <f t="shared" si="3"/>
        <v>0.9</v>
      </c>
      <c r="AK32" s="5">
        <f t="shared" si="4"/>
        <v>1</v>
      </c>
      <c r="AL32" s="5">
        <f t="shared" si="5"/>
        <v>1</v>
      </c>
      <c r="AM32" s="4"/>
    </row>
    <row r="33" spans="2:39" ht="12">
      <c r="B33" s="8" t="s">
        <v>281</v>
      </c>
      <c r="C33" s="7" t="s">
        <v>17</v>
      </c>
      <c r="D33" s="6">
        <v>2.5</v>
      </c>
      <c r="E33" s="3">
        <v>200</v>
      </c>
      <c r="F33" s="4" t="s">
        <v>26</v>
      </c>
      <c r="G33" s="4" t="s">
        <v>216</v>
      </c>
      <c r="H33" s="4"/>
      <c r="I33" s="4"/>
      <c r="J33" s="4"/>
      <c r="K33" s="17" t="s">
        <v>444</v>
      </c>
      <c r="L33" s="17" t="s">
        <v>0</v>
      </c>
      <c r="M33" s="17" t="str">
        <f>"NRC = "&amp;IF(AVERAGE(AG33:AL33)&lt;1.01,ROUND(AVERAGE(AG33:AL33)/0.05,0)*0.05,1)</f>
        <v>NRC = 0,8</v>
      </c>
      <c r="N33" s="24">
        <v>0.19</v>
      </c>
      <c r="O33" s="24">
        <v>0.37</v>
      </c>
      <c r="P33" s="24">
        <v>0.67</v>
      </c>
      <c r="Q33" s="24">
        <v>0.79</v>
      </c>
      <c r="R33" s="24">
        <v>0.81</v>
      </c>
      <c r="S33" s="24">
        <v>0.84</v>
      </c>
      <c r="T33" s="24">
        <v>0.89</v>
      </c>
      <c r="U33" s="24">
        <v>0.91</v>
      </c>
      <c r="V33" s="24">
        <v>0.86</v>
      </c>
      <c r="W33" s="24">
        <v>0.79</v>
      </c>
      <c r="X33" s="24">
        <v>0.84</v>
      </c>
      <c r="Y33" s="24">
        <v>0.92</v>
      </c>
      <c r="Z33" s="24">
        <v>0.89</v>
      </c>
      <c r="AA33" s="24">
        <v>0.89</v>
      </c>
      <c r="AB33" s="24">
        <v>0.87</v>
      </c>
      <c r="AC33" s="24">
        <v>0.88</v>
      </c>
      <c r="AD33" s="24">
        <v>0.87</v>
      </c>
      <c r="AE33" s="24">
        <v>0.88</v>
      </c>
      <c r="AF33" s="5"/>
      <c r="AG33" s="5">
        <f t="shared" si="0"/>
        <v>0.4</v>
      </c>
      <c r="AH33" s="5">
        <f t="shared" si="1"/>
        <v>0.8</v>
      </c>
      <c r="AI33" s="5">
        <f t="shared" si="2"/>
        <v>0.9</v>
      </c>
      <c r="AJ33" s="5">
        <f t="shared" si="3"/>
        <v>0.8500000000000001</v>
      </c>
      <c r="AK33" s="5">
        <f t="shared" si="4"/>
        <v>0.9</v>
      </c>
      <c r="AL33" s="5">
        <f t="shared" si="5"/>
        <v>0.9</v>
      </c>
      <c r="AM33" s="4" t="s">
        <v>348</v>
      </c>
    </row>
    <row r="34" spans="1:39" ht="12">
      <c r="A34" s="8" t="s">
        <v>97</v>
      </c>
      <c r="B34" s="8" t="s">
        <v>301</v>
      </c>
      <c r="C34" s="61" t="s">
        <v>230</v>
      </c>
      <c r="D34" s="9" t="s">
        <v>9</v>
      </c>
      <c r="E34" s="3">
        <v>200</v>
      </c>
      <c r="F34" s="4" t="s">
        <v>26</v>
      </c>
      <c r="G34" s="4" t="s">
        <v>207</v>
      </c>
      <c r="H34" s="4"/>
      <c r="I34" s="4"/>
      <c r="J34" s="4"/>
      <c r="K34" s="8" t="s">
        <v>461</v>
      </c>
      <c r="L34" s="4" t="s">
        <v>0</v>
      </c>
      <c r="M34" s="4" t="s">
        <v>40</v>
      </c>
      <c r="N34" s="25">
        <v>0.19</v>
      </c>
      <c r="O34" s="24">
        <v>0.37</v>
      </c>
      <c r="P34" s="25">
        <v>0.68</v>
      </c>
      <c r="Q34" s="25">
        <v>0.77</v>
      </c>
      <c r="R34" s="24">
        <v>0.89</v>
      </c>
      <c r="S34" s="25">
        <v>0.95</v>
      </c>
      <c r="T34" s="25">
        <v>1.02</v>
      </c>
      <c r="U34" s="24">
        <v>1.01</v>
      </c>
      <c r="V34" s="25">
        <v>0.95</v>
      </c>
      <c r="W34" s="25">
        <v>0.87</v>
      </c>
      <c r="X34" s="24">
        <v>0.88</v>
      </c>
      <c r="Y34" s="25">
        <v>0.99</v>
      </c>
      <c r="Z34" s="25">
        <v>1</v>
      </c>
      <c r="AA34" s="24">
        <v>0.99</v>
      </c>
      <c r="AB34" s="25">
        <v>1.04</v>
      </c>
      <c r="AC34" s="25">
        <v>0.99</v>
      </c>
      <c r="AD34" s="24">
        <v>1</v>
      </c>
      <c r="AE34" s="25">
        <v>1.01</v>
      </c>
      <c r="AF34" s="57"/>
      <c r="AG34" s="5">
        <f aca="true" t="shared" si="6" ref="AG34:AG65">IF(AVERAGE(N34:P34)&lt;1.01,ROUND(AVERAGE(N34:P34)/0.05,0)*0.05,1)</f>
        <v>0.4</v>
      </c>
      <c r="AH34" s="5">
        <f aca="true" t="shared" si="7" ref="AH34:AH65">IF(AVERAGE(Q34:S34)&lt;1.01,ROUND(AVERAGE(Q34:S34)/0.05,0)*0.05,1)</f>
        <v>0.8500000000000001</v>
      </c>
      <c r="AI34" s="5">
        <f aca="true" t="shared" si="8" ref="AI34:AI65">IF(AVERAGE(T34:V34)&lt;1.01,ROUND(AVERAGE(T34:V34)/0.05,0)*0.05,1)</f>
        <v>1</v>
      </c>
      <c r="AJ34" s="5">
        <f aca="true" t="shared" si="9" ref="AJ34:AJ65">IF(AVERAGE(W34:Y34)&lt;1.01,ROUND(AVERAGE(W34:Y34)/0.05,0)*0.05,1)</f>
        <v>0.9</v>
      </c>
      <c r="AK34" s="5">
        <f aca="true" t="shared" si="10" ref="AK34:AK65">IF(AVERAGE(Z34:AB34)&lt;1.01,ROUND(AVERAGE(Z34:AB34)/0.05,0)*0.05,1)</f>
        <v>1</v>
      </c>
      <c r="AL34" s="5">
        <f aca="true" t="shared" si="11" ref="AL34:AL65">IF(AVERAGE(AC34:AE34)&lt;1.01,ROUND(AVERAGE(AC34:AE34)/0.05,0)*0.05,1)</f>
        <v>1</v>
      </c>
      <c r="AM34" s="4" t="s">
        <v>362</v>
      </c>
    </row>
    <row r="35" spans="2:39" ht="12">
      <c r="B35" s="8" t="s">
        <v>283</v>
      </c>
      <c r="C35" s="7" t="s">
        <v>322</v>
      </c>
      <c r="D35" s="6">
        <v>2.5</v>
      </c>
      <c r="E35" s="3">
        <v>200</v>
      </c>
      <c r="F35" s="4" t="s">
        <v>26</v>
      </c>
      <c r="G35" s="4" t="s">
        <v>216</v>
      </c>
      <c r="H35" s="4"/>
      <c r="I35" s="4"/>
      <c r="J35" s="4"/>
      <c r="K35" s="17" t="s">
        <v>445</v>
      </c>
      <c r="L35" s="17" t="s">
        <v>2</v>
      </c>
      <c r="M35" s="17" t="str">
        <f>"NRC = "&amp;IF(AVERAGE(AG35:AL35)&lt;1.01,ROUND(AVERAGE(AG35:AL35)/0.05,0)*0.05,1)</f>
        <v>NRC = 0,5</v>
      </c>
      <c r="N35" s="24">
        <v>0.19</v>
      </c>
      <c r="O35" s="24">
        <v>0.41</v>
      </c>
      <c r="P35" s="24">
        <v>0.54</v>
      </c>
      <c r="Q35" s="24">
        <v>0.56</v>
      </c>
      <c r="R35" s="24">
        <v>0.52</v>
      </c>
      <c r="S35" s="24">
        <v>0.54</v>
      </c>
      <c r="T35" s="24">
        <v>0.53</v>
      </c>
      <c r="U35" s="24">
        <v>0.53</v>
      </c>
      <c r="V35" s="24">
        <v>0.49</v>
      </c>
      <c r="W35" s="24">
        <v>0.47</v>
      </c>
      <c r="X35" s="24">
        <v>0.5</v>
      </c>
      <c r="Y35" s="24">
        <v>0.49</v>
      </c>
      <c r="Z35" s="24">
        <v>0.48</v>
      </c>
      <c r="AA35" s="24">
        <v>0.46</v>
      </c>
      <c r="AB35" s="24">
        <v>0.47</v>
      </c>
      <c r="AC35" s="24">
        <v>0.43</v>
      </c>
      <c r="AD35" s="24">
        <v>0.45</v>
      </c>
      <c r="AE35" s="24">
        <v>0.44</v>
      </c>
      <c r="AF35" s="5"/>
      <c r="AG35" s="5">
        <f t="shared" si="6"/>
        <v>0.4</v>
      </c>
      <c r="AH35" s="5">
        <f t="shared" si="7"/>
        <v>0.55</v>
      </c>
      <c r="AI35" s="5">
        <f t="shared" si="8"/>
        <v>0.5</v>
      </c>
      <c r="AJ35" s="5">
        <f t="shared" si="9"/>
        <v>0.5</v>
      </c>
      <c r="AK35" s="5">
        <f t="shared" si="10"/>
        <v>0.45</v>
      </c>
      <c r="AL35" s="5">
        <f t="shared" si="11"/>
        <v>0.45</v>
      </c>
      <c r="AM35" s="4" t="s">
        <v>348</v>
      </c>
    </row>
    <row r="36" spans="1:39" ht="12">
      <c r="A36" s="8" t="s">
        <v>400</v>
      </c>
      <c r="B36" s="8" t="s">
        <v>80</v>
      </c>
      <c r="C36" s="7" t="s">
        <v>189</v>
      </c>
      <c r="D36" s="9">
        <v>4.5</v>
      </c>
      <c r="E36" s="3">
        <v>200</v>
      </c>
      <c r="F36" s="4" t="s">
        <v>88</v>
      </c>
      <c r="G36" s="4" t="s">
        <v>54</v>
      </c>
      <c r="H36" s="4"/>
      <c r="I36" s="4"/>
      <c r="J36" s="4"/>
      <c r="K36" s="8" t="s">
        <v>463</v>
      </c>
      <c r="L36" s="4" t="s">
        <v>3</v>
      </c>
      <c r="M36" s="4" t="s">
        <v>29</v>
      </c>
      <c r="N36" s="24">
        <v>0.2</v>
      </c>
      <c r="O36" s="24">
        <v>0.31</v>
      </c>
      <c r="P36" s="24">
        <v>0.41</v>
      </c>
      <c r="Q36" s="24">
        <v>0.55</v>
      </c>
      <c r="R36" s="24">
        <v>0.69</v>
      </c>
      <c r="S36" s="24">
        <v>0.68</v>
      </c>
      <c r="T36" s="24">
        <v>0.76</v>
      </c>
      <c r="U36" s="24">
        <v>0.81</v>
      </c>
      <c r="V36" s="24">
        <v>0.79</v>
      </c>
      <c r="W36" s="24">
        <v>0.58</v>
      </c>
      <c r="X36" s="24">
        <v>0.47</v>
      </c>
      <c r="Y36" s="24">
        <v>0.6</v>
      </c>
      <c r="Z36" s="24">
        <v>0.66</v>
      </c>
      <c r="AA36" s="24">
        <v>0.62</v>
      </c>
      <c r="AB36" s="24">
        <v>0.68</v>
      </c>
      <c r="AC36" s="24">
        <v>0.65</v>
      </c>
      <c r="AD36" s="24">
        <v>0.63</v>
      </c>
      <c r="AE36" s="24">
        <v>0.62</v>
      </c>
      <c r="AF36" s="5"/>
      <c r="AG36" s="5">
        <f t="shared" si="6"/>
        <v>0.30000000000000004</v>
      </c>
      <c r="AH36" s="5">
        <f t="shared" si="7"/>
        <v>0.65</v>
      </c>
      <c r="AI36" s="5">
        <f t="shared" si="8"/>
        <v>0.8</v>
      </c>
      <c r="AJ36" s="5">
        <f t="shared" si="9"/>
        <v>0.55</v>
      </c>
      <c r="AK36" s="5">
        <f t="shared" si="10"/>
        <v>0.65</v>
      </c>
      <c r="AL36" s="5">
        <f t="shared" si="11"/>
        <v>0.65</v>
      </c>
      <c r="AM36" s="4" t="s">
        <v>54</v>
      </c>
    </row>
    <row r="37" spans="1:39" ht="12">
      <c r="A37" s="8" t="s">
        <v>82</v>
      </c>
      <c r="B37" s="8" t="s">
        <v>274</v>
      </c>
      <c r="C37" s="57" t="s">
        <v>18</v>
      </c>
      <c r="D37" s="6">
        <v>2.5</v>
      </c>
      <c r="E37" s="3">
        <v>200</v>
      </c>
      <c r="F37" s="4" t="s">
        <v>26</v>
      </c>
      <c r="G37" s="4" t="s">
        <v>217</v>
      </c>
      <c r="H37" s="4"/>
      <c r="I37" s="4"/>
      <c r="J37" s="4"/>
      <c r="K37" s="8" t="s">
        <v>462</v>
      </c>
      <c r="L37" s="4" t="s">
        <v>0</v>
      </c>
      <c r="M37" s="4" t="s">
        <v>35</v>
      </c>
      <c r="N37" s="24">
        <v>0.2</v>
      </c>
      <c r="O37" s="24">
        <v>0.37</v>
      </c>
      <c r="P37" s="24">
        <v>0.66</v>
      </c>
      <c r="Q37" s="24">
        <v>0.8</v>
      </c>
      <c r="R37" s="24">
        <v>0.94</v>
      </c>
      <c r="S37" s="24">
        <v>0.96</v>
      </c>
      <c r="T37" s="24">
        <v>0.99</v>
      </c>
      <c r="U37" s="24">
        <v>0.98</v>
      </c>
      <c r="V37" s="24">
        <v>0.93</v>
      </c>
      <c r="W37" s="24">
        <v>0.84</v>
      </c>
      <c r="X37" s="24">
        <v>0.88</v>
      </c>
      <c r="Y37" s="24">
        <v>1</v>
      </c>
      <c r="Z37" s="24">
        <v>0.99</v>
      </c>
      <c r="AA37" s="24">
        <v>0.99</v>
      </c>
      <c r="AB37" s="24">
        <v>0.97</v>
      </c>
      <c r="AC37" s="24">
        <v>0.95</v>
      </c>
      <c r="AD37" s="24">
        <v>0.96</v>
      </c>
      <c r="AE37" s="24">
        <v>0.89</v>
      </c>
      <c r="AF37" s="5"/>
      <c r="AG37" s="5">
        <f t="shared" si="6"/>
        <v>0.4</v>
      </c>
      <c r="AH37" s="5">
        <f t="shared" si="7"/>
        <v>0.9</v>
      </c>
      <c r="AI37" s="5">
        <f t="shared" si="8"/>
        <v>0.9500000000000001</v>
      </c>
      <c r="AJ37" s="5">
        <f t="shared" si="9"/>
        <v>0.9</v>
      </c>
      <c r="AK37" s="5">
        <f t="shared" si="10"/>
        <v>1</v>
      </c>
      <c r="AL37" s="5">
        <f t="shared" si="11"/>
        <v>0.9500000000000001</v>
      </c>
      <c r="AM37" s="4" t="s">
        <v>350</v>
      </c>
    </row>
    <row r="38" spans="2:39" ht="12">
      <c r="B38" s="8" t="s">
        <v>282</v>
      </c>
      <c r="C38" s="7" t="s">
        <v>323</v>
      </c>
      <c r="D38" s="6">
        <v>2.5</v>
      </c>
      <c r="E38" s="3">
        <v>200</v>
      </c>
      <c r="F38" s="4" t="s">
        <v>26</v>
      </c>
      <c r="G38" s="4" t="s">
        <v>216</v>
      </c>
      <c r="H38" s="4"/>
      <c r="I38" s="4"/>
      <c r="J38" s="4"/>
      <c r="K38" s="17" t="s">
        <v>446</v>
      </c>
      <c r="L38" s="17" t="s">
        <v>3</v>
      </c>
      <c r="M38" s="17" t="str">
        <f>"NRC = "&amp;IF(AVERAGE(AG38:AL38)&lt;1.01,ROUND(AVERAGE(AG38:AL38)/0.05,0)*0.05,1)</f>
        <v>NRC = 0,65</v>
      </c>
      <c r="N38" s="24">
        <v>0.2</v>
      </c>
      <c r="O38" s="24">
        <v>0.41</v>
      </c>
      <c r="P38" s="24">
        <v>0.64</v>
      </c>
      <c r="Q38" s="24">
        <v>0.71</v>
      </c>
      <c r="R38" s="24">
        <v>0.73</v>
      </c>
      <c r="S38" s="24">
        <v>0.75</v>
      </c>
      <c r="T38" s="24">
        <v>0.75</v>
      </c>
      <c r="U38" s="24">
        <v>0.76</v>
      </c>
      <c r="V38" s="24">
        <v>0.72</v>
      </c>
      <c r="W38" s="24">
        <v>0.67</v>
      </c>
      <c r="X38" s="24">
        <v>0.72</v>
      </c>
      <c r="Y38" s="24">
        <v>0.75</v>
      </c>
      <c r="Z38" s="24">
        <v>0.71</v>
      </c>
      <c r="AA38" s="24">
        <v>0.7</v>
      </c>
      <c r="AB38" s="24">
        <v>0.7</v>
      </c>
      <c r="AC38" s="24">
        <v>0.7</v>
      </c>
      <c r="AD38" s="24">
        <v>0.73</v>
      </c>
      <c r="AE38" s="24">
        <v>0.73</v>
      </c>
      <c r="AF38" s="5"/>
      <c r="AG38" s="5">
        <f t="shared" si="6"/>
        <v>0.4</v>
      </c>
      <c r="AH38" s="5">
        <f t="shared" si="7"/>
        <v>0.75</v>
      </c>
      <c r="AI38" s="5">
        <f t="shared" si="8"/>
        <v>0.75</v>
      </c>
      <c r="AJ38" s="5">
        <f t="shared" si="9"/>
        <v>0.7000000000000001</v>
      </c>
      <c r="AK38" s="5">
        <f t="shared" si="10"/>
        <v>0.7000000000000001</v>
      </c>
      <c r="AL38" s="5">
        <f t="shared" si="11"/>
        <v>0.7000000000000001</v>
      </c>
      <c r="AM38" s="4" t="s">
        <v>348</v>
      </c>
    </row>
    <row r="39" spans="1:39" ht="12">
      <c r="A39" s="8" t="s">
        <v>97</v>
      </c>
      <c r="B39" s="8" t="s">
        <v>302</v>
      </c>
      <c r="C39" s="61" t="s">
        <v>230</v>
      </c>
      <c r="D39" s="9" t="s">
        <v>9</v>
      </c>
      <c r="E39" s="3">
        <v>200</v>
      </c>
      <c r="F39" s="4" t="s">
        <v>26</v>
      </c>
      <c r="G39" s="4" t="s">
        <v>208</v>
      </c>
      <c r="H39" s="4"/>
      <c r="I39" s="4"/>
      <c r="J39" s="4"/>
      <c r="K39" s="8" t="s">
        <v>464</v>
      </c>
      <c r="L39" s="4" t="s">
        <v>0</v>
      </c>
      <c r="M39" s="4" t="s">
        <v>39</v>
      </c>
      <c r="N39" s="25">
        <v>0.2</v>
      </c>
      <c r="O39" s="24">
        <v>0.46</v>
      </c>
      <c r="P39" s="25">
        <v>0.69</v>
      </c>
      <c r="Q39" s="25">
        <v>0.78</v>
      </c>
      <c r="R39" s="24">
        <v>0.81</v>
      </c>
      <c r="S39" s="25">
        <v>0.8</v>
      </c>
      <c r="T39" s="25">
        <v>0.88</v>
      </c>
      <c r="U39" s="24">
        <v>0.87</v>
      </c>
      <c r="V39" s="25">
        <v>0.86</v>
      </c>
      <c r="W39" s="25">
        <v>0.79</v>
      </c>
      <c r="X39" s="24">
        <v>0.85</v>
      </c>
      <c r="Y39" s="25">
        <v>0.9</v>
      </c>
      <c r="Z39" s="25">
        <v>0.91</v>
      </c>
      <c r="AA39" s="24">
        <v>0.91</v>
      </c>
      <c r="AB39" s="25">
        <v>0.9</v>
      </c>
      <c r="AC39" s="25">
        <v>0.89</v>
      </c>
      <c r="AD39" s="24">
        <v>0.89</v>
      </c>
      <c r="AE39" s="25">
        <v>0.86</v>
      </c>
      <c r="AF39" s="57"/>
      <c r="AG39" s="5">
        <f t="shared" si="6"/>
        <v>0.45</v>
      </c>
      <c r="AH39" s="5">
        <f t="shared" si="7"/>
        <v>0.8</v>
      </c>
      <c r="AI39" s="5">
        <f t="shared" si="8"/>
        <v>0.8500000000000001</v>
      </c>
      <c r="AJ39" s="5">
        <f t="shared" si="9"/>
        <v>0.8500000000000001</v>
      </c>
      <c r="AK39" s="5">
        <f t="shared" si="10"/>
        <v>0.9</v>
      </c>
      <c r="AL39" s="5">
        <f t="shared" si="11"/>
        <v>0.9</v>
      </c>
      <c r="AM39" s="4" t="s">
        <v>363</v>
      </c>
    </row>
    <row r="40" spans="1:39" ht="12">
      <c r="A40" s="8" t="s">
        <v>86</v>
      </c>
      <c r="B40" s="8" t="s">
        <v>277</v>
      </c>
      <c r="C40" s="57" t="s">
        <v>18</v>
      </c>
      <c r="D40" s="6">
        <v>2.5</v>
      </c>
      <c r="E40" s="3">
        <v>200</v>
      </c>
      <c r="F40" s="4" t="s">
        <v>26</v>
      </c>
      <c r="G40" s="4" t="s">
        <v>242</v>
      </c>
      <c r="H40" s="4"/>
      <c r="I40" s="4"/>
      <c r="J40" s="4"/>
      <c r="K40" s="8" t="s">
        <v>460</v>
      </c>
      <c r="L40" s="4" t="s">
        <v>0</v>
      </c>
      <c r="M40" s="4" t="s">
        <v>35</v>
      </c>
      <c r="N40" s="24">
        <v>0.2</v>
      </c>
      <c r="O40" s="24">
        <v>0.46</v>
      </c>
      <c r="P40" s="24">
        <v>0.72</v>
      </c>
      <c r="Q40" s="24">
        <v>0.8</v>
      </c>
      <c r="R40" s="24">
        <v>0.9</v>
      </c>
      <c r="S40" s="24">
        <v>0.91</v>
      </c>
      <c r="T40" s="24">
        <v>0.98</v>
      </c>
      <c r="U40" s="24">
        <v>0.98</v>
      </c>
      <c r="V40" s="24">
        <v>0.95</v>
      </c>
      <c r="W40" s="24">
        <v>0.93</v>
      </c>
      <c r="X40" s="24">
        <v>0.97</v>
      </c>
      <c r="Y40" s="24">
        <v>1</v>
      </c>
      <c r="Z40" s="24">
        <v>1.01</v>
      </c>
      <c r="AA40" s="24">
        <v>0.98</v>
      </c>
      <c r="AB40" s="24">
        <v>0.98</v>
      </c>
      <c r="AC40" s="24">
        <v>0.92</v>
      </c>
      <c r="AD40" s="24">
        <v>0.92</v>
      </c>
      <c r="AE40" s="24">
        <v>0.88</v>
      </c>
      <c r="AF40" s="5"/>
      <c r="AG40" s="5">
        <f t="shared" si="6"/>
        <v>0.45</v>
      </c>
      <c r="AH40" s="5">
        <f t="shared" si="7"/>
        <v>0.8500000000000001</v>
      </c>
      <c r="AI40" s="5">
        <f t="shared" si="8"/>
        <v>0.9500000000000001</v>
      </c>
      <c r="AJ40" s="5">
        <f t="shared" si="9"/>
        <v>0.9500000000000001</v>
      </c>
      <c r="AK40" s="5">
        <f t="shared" si="10"/>
        <v>1</v>
      </c>
      <c r="AL40" s="5">
        <f t="shared" si="11"/>
        <v>0.9</v>
      </c>
      <c r="AM40" s="4" t="s">
        <v>356</v>
      </c>
    </row>
    <row r="41" spans="1:39" ht="12">
      <c r="A41" s="8" t="s">
        <v>89</v>
      </c>
      <c r="B41" s="8" t="s">
        <v>91</v>
      </c>
      <c r="C41" s="57" t="s">
        <v>8</v>
      </c>
      <c r="D41" s="6">
        <v>0.7</v>
      </c>
      <c r="E41" s="3">
        <v>200</v>
      </c>
      <c r="F41" s="4" t="s">
        <v>26</v>
      </c>
      <c r="G41" s="4" t="s">
        <v>409</v>
      </c>
      <c r="H41" s="4" t="s">
        <v>423</v>
      </c>
      <c r="I41" s="18">
        <v>0.37</v>
      </c>
      <c r="J41" s="4" t="s">
        <v>418</v>
      </c>
      <c r="K41" s="8" t="s">
        <v>465</v>
      </c>
      <c r="L41" s="4" t="s">
        <v>3</v>
      </c>
      <c r="M41" s="4" t="s">
        <v>34</v>
      </c>
      <c r="N41" s="24">
        <v>0.21</v>
      </c>
      <c r="O41" s="24">
        <v>0.25</v>
      </c>
      <c r="P41" s="24">
        <v>0.23</v>
      </c>
      <c r="Q41" s="24">
        <v>0.3</v>
      </c>
      <c r="R41" s="24">
        <v>0.37</v>
      </c>
      <c r="S41" s="24">
        <v>0.52</v>
      </c>
      <c r="T41" s="24">
        <v>0.66</v>
      </c>
      <c r="U41" s="24">
        <v>0.83</v>
      </c>
      <c r="V41" s="24">
        <v>0.89</v>
      </c>
      <c r="W41" s="24">
        <v>0.91</v>
      </c>
      <c r="X41" s="24">
        <v>0.89</v>
      </c>
      <c r="Y41" s="24">
        <v>0.79</v>
      </c>
      <c r="Z41" s="24">
        <v>0.73</v>
      </c>
      <c r="AA41" s="24">
        <v>0.65</v>
      </c>
      <c r="AB41" s="24">
        <v>0.54</v>
      </c>
      <c r="AC41" s="24">
        <v>0.45</v>
      </c>
      <c r="AD41" s="24">
        <v>0.41</v>
      </c>
      <c r="AE41" s="24">
        <v>0.41</v>
      </c>
      <c r="AF41" s="5"/>
      <c r="AG41" s="5">
        <f t="shared" si="6"/>
        <v>0.25</v>
      </c>
      <c r="AH41" s="5">
        <f t="shared" si="7"/>
        <v>0.4</v>
      </c>
      <c r="AI41" s="5">
        <f t="shared" si="8"/>
        <v>0.8</v>
      </c>
      <c r="AJ41" s="5">
        <f t="shared" si="9"/>
        <v>0.8500000000000001</v>
      </c>
      <c r="AK41" s="5">
        <f t="shared" si="10"/>
        <v>0.65</v>
      </c>
      <c r="AL41" s="5">
        <f t="shared" si="11"/>
        <v>0.4</v>
      </c>
      <c r="AM41" s="4" t="s">
        <v>359</v>
      </c>
    </row>
    <row r="42" spans="1:39" ht="12">
      <c r="A42" s="8" t="s">
        <v>405</v>
      </c>
      <c r="B42" s="8" t="s">
        <v>262</v>
      </c>
      <c r="C42" s="7" t="s">
        <v>573</v>
      </c>
      <c r="D42" s="6">
        <v>2.5</v>
      </c>
      <c r="E42" s="3">
        <v>200</v>
      </c>
      <c r="F42" s="4" t="s">
        <v>26</v>
      </c>
      <c r="G42" s="4" t="s">
        <v>54</v>
      </c>
      <c r="H42" s="4"/>
      <c r="I42" s="4"/>
      <c r="J42" s="4"/>
      <c r="K42" s="8" t="s">
        <v>66</v>
      </c>
      <c r="L42" s="4" t="s">
        <v>3</v>
      </c>
      <c r="M42" s="4" t="s">
        <v>31</v>
      </c>
      <c r="N42" s="24">
        <v>0.21</v>
      </c>
      <c r="O42" s="24">
        <v>0.43</v>
      </c>
      <c r="P42" s="24">
        <v>0.6</v>
      </c>
      <c r="Q42" s="24">
        <v>0.7</v>
      </c>
      <c r="R42" s="24">
        <v>0.74</v>
      </c>
      <c r="S42" s="24">
        <v>0.73</v>
      </c>
      <c r="T42" s="24">
        <v>0.78</v>
      </c>
      <c r="U42" s="24">
        <v>0.78</v>
      </c>
      <c r="V42" s="24">
        <v>0.75</v>
      </c>
      <c r="W42" s="24">
        <v>0.67</v>
      </c>
      <c r="X42" s="24">
        <v>0.64</v>
      </c>
      <c r="Y42" s="24">
        <v>0.69</v>
      </c>
      <c r="Z42" s="24">
        <v>0.72</v>
      </c>
      <c r="AA42" s="24">
        <v>0.75</v>
      </c>
      <c r="AB42" s="24">
        <v>0.77</v>
      </c>
      <c r="AC42" s="24">
        <v>0.66</v>
      </c>
      <c r="AD42" s="24">
        <v>0.63</v>
      </c>
      <c r="AE42" s="24">
        <v>0.64</v>
      </c>
      <c r="AF42" s="5"/>
      <c r="AG42" s="5">
        <f t="shared" si="6"/>
        <v>0.4</v>
      </c>
      <c r="AH42" s="5">
        <f t="shared" si="7"/>
        <v>0.7000000000000001</v>
      </c>
      <c r="AI42" s="5">
        <f t="shared" si="8"/>
        <v>0.75</v>
      </c>
      <c r="AJ42" s="5">
        <f t="shared" si="9"/>
        <v>0.65</v>
      </c>
      <c r="AK42" s="5">
        <f t="shared" si="10"/>
        <v>0.75</v>
      </c>
      <c r="AL42" s="5">
        <f t="shared" si="11"/>
        <v>0.65</v>
      </c>
      <c r="AM42" s="4" t="s">
        <v>54</v>
      </c>
    </row>
    <row r="43" spans="1:39" ht="12">
      <c r="A43" s="8" t="s">
        <v>400</v>
      </c>
      <c r="B43" s="8" t="s">
        <v>268</v>
      </c>
      <c r="C43" s="57" t="s">
        <v>574</v>
      </c>
      <c r="D43" s="6">
        <v>14</v>
      </c>
      <c r="E43" s="3">
        <v>200</v>
      </c>
      <c r="F43" s="4" t="s">
        <v>26</v>
      </c>
      <c r="G43" s="4" t="s">
        <v>54</v>
      </c>
      <c r="H43" s="4"/>
      <c r="I43" s="4"/>
      <c r="J43" s="4"/>
      <c r="K43" s="8" t="s">
        <v>466</v>
      </c>
      <c r="L43" s="4" t="s">
        <v>3</v>
      </c>
      <c r="M43" s="4" t="s">
        <v>32</v>
      </c>
      <c r="N43" s="24">
        <v>0.21</v>
      </c>
      <c r="O43" s="24">
        <v>0.43</v>
      </c>
      <c r="P43" s="24">
        <v>0.6</v>
      </c>
      <c r="Q43" s="24">
        <v>0.7</v>
      </c>
      <c r="R43" s="24">
        <v>0.74</v>
      </c>
      <c r="S43" s="24">
        <v>0.73</v>
      </c>
      <c r="T43" s="24">
        <v>0.78</v>
      </c>
      <c r="U43" s="24">
        <v>0.78</v>
      </c>
      <c r="V43" s="24">
        <v>0.75</v>
      </c>
      <c r="W43" s="24">
        <v>0.67</v>
      </c>
      <c r="X43" s="24">
        <v>0.64</v>
      </c>
      <c r="Y43" s="24">
        <v>0.69</v>
      </c>
      <c r="Z43" s="24">
        <v>0.72</v>
      </c>
      <c r="AA43" s="24">
        <v>0.75</v>
      </c>
      <c r="AB43" s="24">
        <v>0.77</v>
      </c>
      <c r="AC43" s="24">
        <v>0.66</v>
      </c>
      <c r="AD43" s="24">
        <v>0.63</v>
      </c>
      <c r="AE43" s="24">
        <v>0.64</v>
      </c>
      <c r="AF43" s="5"/>
      <c r="AG43" s="5">
        <f t="shared" si="6"/>
        <v>0.4</v>
      </c>
      <c r="AH43" s="5">
        <f t="shared" si="7"/>
        <v>0.7000000000000001</v>
      </c>
      <c r="AI43" s="5">
        <f t="shared" si="8"/>
        <v>0.75</v>
      </c>
      <c r="AJ43" s="5">
        <f t="shared" si="9"/>
        <v>0.65</v>
      </c>
      <c r="AK43" s="5">
        <f t="shared" si="10"/>
        <v>0.75</v>
      </c>
      <c r="AL43" s="5">
        <f t="shared" si="11"/>
        <v>0.65</v>
      </c>
      <c r="AM43" s="4" t="s">
        <v>54</v>
      </c>
    </row>
    <row r="44" spans="1:39" ht="12">
      <c r="A44" s="8" t="s">
        <v>63</v>
      </c>
      <c r="B44" s="8" t="s">
        <v>265</v>
      </c>
      <c r="C44" s="7" t="s">
        <v>14</v>
      </c>
      <c r="D44" s="6">
        <v>1.6</v>
      </c>
      <c r="E44" s="3">
        <v>200</v>
      </c>
      <c r="F44" s="4" t="s">
        <v>26</v>
      </c>
      <c r="G44" s="4" t="s">
        <v>54</v>
      </c>
      <c r="H44" s="4"/>
      <c r="I44" s="4"/>
      <c r="J44" s="4"/>
      <c r="K44" s="8" t="s">
        <v>79</v>
      </c>
      <c r="L44" s="17" t="s">
        <v>1</v>
      </c>
      <c r="M44" s="4" t="s">
        <v>32</v>
      </c>
      <c r="N44" s="24">
        <v>0.22</v>
      </c>
      <c r="O44" s="24">
        <v>0.3</v>
      </c>
      <c r="P44" s="24">
        <v>0.59</v>
      </c>
      <c r="Q44" s="24">
        <v>0.67</v>
      </c>
      <c r="R44" s="24">
        <v>0.78</v>
      </c>
      <c r="S44" s="24">
        <v>0.82</v>
      </c>
      <c r="T44" s="24">
        <v>0.9</v>
      </c>
      <c r="U44" s="24">
        <v>0.95</v>
      </c>
      <c r="V44" s="24">
        <v>0.89</v>
      </c>
      <c r="W44" s="24">
        <v>0.72</v>
      </c>
      <c r="X44" s="24">
        <v>0.67</v>
      </c>
      <c r="Y44" s="24">
        <v>0.77</v>
      </c>
      <c r="Z44" s="24">
        <v>0.79</v>
      </c>
      <c r="AA44" s="24">
        <v>0.8</v>
      </c>
      <c r="AB44" s="24">
        <v>0.83</v>
      </c>
      <c r="AC44" s="24">
        <v>0.82</v>
      </c>
      <c r="AD44" s="24">
        <v>0.85</v>
      </c>
      <c r="AE44" s="24">
        <v>0.86</v>
      </c>
      <c r="AF44" s="5"/>
      <c r="AG44" s="5">
        <f t="shared" si="6"/>
        <v>0.35000000000000003</v>
      </c>
      <c r="AH44" s="5">
        <f t="shared" si="7"/>
        <v>0.75</v>
      </c>
      <c r="AI44" s="5">
        <f t="shared" si="8"/>
        <v>0.9</v>
      </c>
      <c r="AJ44" s="5">
        <f t="shared" si="9"/>
        <v>0.7000000000000001</v>
      </c>
      <c r="AK44" s="5">
        <f t="shared" si="10"/>
        <v>0.8</v>
      </c>
      <c r="AL44" s="5">
        <f t="shared" si="11"/>
        <v>0.8500000000000001</v>
      </c>
      <c r="AM44" s="4" t="s">
        <v>54</v>
      </c>
    </row>
    <row r="45" spans="1:39" ht="12">
      <c r="A45" s="8" t="s">
        <v>82</v>
      </c>
      <c r="B45" s="8" t="s">
        <v>273</v>
      </c>
      <c r="C45" s="57" t="s">
        <v>18</v>
      </c>
      <c r="D45" s="6">
        <v>2.5</v>
      </c>
      <c r="E45" s="3">
        <v>200</v>
      </c>
      <c r="F45" s="4" t="s">
        <v>26</v>
      </c>
      <c r="G45" s="4" t="s">
        <v>205</v>
      </c>
      <c r="H45" s="4"/>
      <c r="I45" s="4"/>
      <c r="J45" s="4"/>
      <c r="K45" s="8" t="s">
        <v>467</v>
      </c>
      <c r="L45" s="5" t="s">
        <v>0</v>
      </c>
      <c r="M45" s="5" t="s">
        <v>36</v>
      </c>
      <c r="N45" s="24">
        <v>0.22</v>
      </c>
      <c r="O45" s="24">
        <v>0.41</v>
      </c>
      <c r="P45" s="24">
        <v>0.69</v>
      </c>
      <c r="Q45" s="24">
        <v>0.78</v>
      </c>
      <c r="R45" s="24">
        <v>0.83</v>
      </c>
      <c r="S45" s="24">
        <v>0.84</v>
      </c>
      <c r="T45" s="24">
        <v>0.89</v>
      </c>
      <c r="U45" s="24">
        <v>0.9</v>
      </c>
      <c r="V45" s="24">
        <v>0.84</v>
      </c>
      <c r="W45" s="24">
        <v>0.81</v>
      </c>
      <c r="X45" s="24">
        <v>0.85</v>
      </c>
      <c r="Y45" s="24">
        <v>0.9</v>
      </c>
      <c r="Z45" s="24">
        <v>0.9</v>
      </c>
      <c r="AA45" s="24">
        <v>0.92</v>
      </c>
      <c r="AB45" s="24">
        <v>0.92</v>
      </c>
      <c r="AC45" s="24">
        <v>0.85</v>
      </c>
      <c r="AD45" s="24">
        <v>0.84</v>
      </c>
      <c r="AE45" s="24">
        <v>0.77</v>
      </c>
      <c r="AF45" s="5"/>
      <c r="AG45" s="5">
        <f t="shared" si="6"/>
        <v>0.45</v>
      </c>
      <c r="AH45" s="5">
        <f t="shared" si="7"/>
        <v>0.8</v>
      </c>
      <c r="AI45" s="5">
        <f t="shared" si="8"/>
        <v>0.9</v>
      </c>
      <c r="AJ45" s="5">
        <f t="shared" si="9"/>
        <v>0.8500000000000001</v>
      </c>
      <c r="AK45" s="5">
        <f t="shared" si="10"/>
        <v>0.9</v>
      </c>
      <c r="AL45" s="5">
        <f t="shared" si="11"/>
        <v>0.8</v>
      </c>
      <c r="AM45" s="4" t="s">
        <v>349</v>
      </c>
    </row>
    <row r="46" spans="1:39" ht="12">
      <c r="A46" s="8" t="s">
        <v>405</v>
      </c>
      <c r="B46" s="8" t="s">
        <v>188</v>
      </c>
      <c r="C46" s="7" t="s">
        <v>16</v>
      </c>
      <c r="D46" s="6">
        <v>1.8</v>
      </c>
      <c r="E46" s="3">
        <v>200</v>
      </c>
      <c r="F46" s="4" t="s">
        <v>26</v>
      </c>
      <c r="G46" s="4" t="s">
        <v>54</v>
      </c>
      <c r="H46" s="4"/>
      <c r="I46" s="4"/>
      <c r="J46" s="4"/>
      <c r="K46" s="8" t="s">
        <v>66</v>
      </c>
      <c r="L46" s="4" t="s">
        <v>3</v>
      </c>
      <c r="M46" s="4" t="s">
        <v>32</v>
      </c>
      <c r="N46" s="24">
        <v>0.23</v>
      </c>
      <c r="O46" s="24">
        <v>0.3</v>
      </c>
      <c r="P46" s="24">
        <v>0.47</v>
      </c>
      <c r="Q46" s="24">
        <v>0.57</v>
      </c>
      <c r="R46" s="24">
        <v>0.75</v>
      </c>
      <c r="S46" s="24">
        <v>0.82</v>
      </c>
      <c r="T46" s="24">
        <v>0.94</v>
      </c>
      <c r="U46" s="24">
        <v>0.96</v>
      </c>
      <c r="V46" s="24">
        <v>0.86</v>
      </c>
      <c r="W46" s="24">
        <v>0.68</v>
      </c>
      <c r="X46" s="24">
        <v>0.57</v>
      </c>
      <c r="Y46" s="24">
        <v>0.69</v>
      </c>
      <c r="Z46" s="24">
        <v>0.76</v>
      </c>
      <c r="AA46" s="24">
        <v>0.71</v>
      </c>
      <c r="AB46" s="24">
        <v>0.75</v>
      </c>
      <c r="AC46" s="24">
        <v>0.69</v>
      </c>
      <c r="AD46" s="24">
        <v>0.67</v>
      </c>
      <c r="AE46" s="24">
        <v>0.65</v>
      </c>
      <c r="AF46" s="5"/>
      <c r="AG46" s="5">
        <f t="shared" si="6"/>
        <v>0.35000000000000003</v>
      </c>
      <c r="AH46" s="5">
        <f t="shared" si="7"/>
        <v>0.7000000000000001</v>
      </c>
      <c r="AI46" s="5">
        <f t="shared" si="8"/>
        <v>0.9</v>
      </c>
      <c r="AJ46" s="5">
        <f t="shared" si="9"/>
        <v>0.65</v>
      </c>
      <c r="AK46" s="5">
        <f t="shared" si="10"/>
        <v>0.75</v>
      </c>
      <c r="AL46" s="5">
        <f t="shared" si="11"/>
        <v>0.65</v>
      </c>
      <c r="AM46" s="4" t="s">
        <v>54</v>
      </c>
    </row>
    <row r="47" spans="1:39" ht="12">
      <c r="A47" s="8" t="s">
        <v>405</v>
      </c>
      <c r="B47" s="8" t="s">
        <v>188</v>
      </c>
      <c r="C47" s="7" t="s">
        <v>575</v>
      </c>
      <c r="D47" s="6">
        <v>1.8</v>
      </c>
      <c r="E47" s="3">
        <v>200</v>
      </c>
      <c r="F47" s="4" t="s">
        <v>26</v>
      </c>
      <c r="G47" s="4" t="s">
        <v>54</v>
      </c>
      <c r="H47" s="4"/>
      <c r="I47" s="4"/>
      <c r="J47" s="4"/>
      <c r="K47" s="8" t="s">
        <v>66</v>
      </c>
      <c r="L47" s="4" t="s">
        <v>3</v>
      </c>
      <c r="M47" s="4" t="s">
        <v>32</v>
      </c>
      <c r="N47" s="24">
        <v>0.23</v>
      </c>
      <c r="O47" s="24">
        <v>0.3</v>
      </c>
      <c r="P47" s="24">
        <v>0.47</v>
      </c>
      <c r="Q47" s="24">
        <v>0.57</v>
      </c>
      <c r="R47" s="24">
        <v>0.75</v>
      </c>
      <c r="S47" s="24">
        <v>0.82</v>
      </c>
      <c r="T47" s="24">
        <v>0.94</v>
      </c>
      <c r="U47" s="24">
        <v>0.96</v>
      </c>
      <c r="V47" s="24">
        <v>0.86</v>
      </c>
      <c r="W47" s="24">
        <v>0.68</v>
      </c>
      <c r="X47" s="24">
        <v>0.57</v>
      </c>
      <c r="Y47" s="24">
        <v>0.69</v>
      </c>
      <c r="Z47" s="24">
        <v>0.76</v>
      </c>
      <c r="AA47" s="24">
        <v>0.71</v>
      </c>
      <c r="AB47" s="24">
        <v>0.75</v>
      </c>
      <c r="AC47" s="24">
        <v>0.69</v>
      </c>
      <c r="AD47" s="24">
        <v>0.67</v>
      </c>
      <c r="AE47" s="24">
        <v>0.65</v>
      </c>
      <c r="AF47" s="5"/>
      <c r="AG47" s="5">
        <f t="shared" si="6"/>
        <v>0.35000000000000003</v>
      </c>
      <c r="AH47" s="5">
        <f t="shared" si="7"/>
        <v>0.7000000000000001</v>
      </c>
      <c r="AI47" s="5">
        <f t="shared" si="8"/>
        <v>0.9</v>
      </c>
      <c r="AJ47" s="5">
        <f t="shared" si="9"/>
        <v>0.65</v>
      </c>
      <c r="AK47" s="5">
        <f t="shared" si="10"/>
        <v>0.75</v>
      </c>
      <c r="AL47" s="5">
        <f t="shared" si="11"/>
        <v>0.65</v>
      </c>
      <c r="AM47" s="4" t="s">
        <v>54</v>
      </c>
    </row>
    <row r="48" spans="1:39" ht="12">
      <c r="A48" s="8" t="s">
        <v>406</v>
      </c>
      <c r="B48" s="8" t="s">
        <v>197</v>
      </c>
      <c r="C48" s="7" t="s">
        <v>21</v>
      </c>
      <c r="D48" s="9">
        <v>3</v>
      </c>
      <c r="E48" s="3">
        <v>200</v>
      </c>
      <c r="F48" s="4" t="s">
        <v>26</v>
      </c>
      <c r="G48" s="4" t="s">
        <v>54</v>
      </c>
      <c r="H48" s="4"/>
      <c r="I48" s="4"/>
      <c r="J48" s="4"/>
      <c r="K48" s="8" t="s">
        <v>74</v>
      </c>
      <c r="L48" s="4" t="s">
        <v>3</v>
      </c>
      <c r="M48" s="4" t="s">
        <v>31</v>
      </c>
      <c r="N48" s="24">
        <v>0.23</v>
      </c>
      <c r="O48" s="24">
        <v>0.33</v>
      </c>
      <c r="P48" s="24">
        <v>0.51</v>
      </c>
      <c r="Q48" s="24">
        <v>0.65</v>
      </c>
      <c r="R48" s="24">
        <v>0.85</v>
      </c>
      <c r="S48" s="24">
        <v>0.85</v>
      </c>
      <c r="T48" s="24">
        <v>0.93</v>
      </c>
      <c r="U48" s="24">
        <v>0.98</v>
      </c>
      <c r="V48" s="24">
        <v>0.9</v>
      </c>
      <c r="W48" s="24">
        <v>0.71</v>
      </c>
      <c r="X48" s="24">
        <v>0.62</v>
      </c>
      <c r="Y48" s="24">
        <v>0.73</v>
      </c>
      <c r="Z48" s="24">
        <v>0.78</v>
      </c>
      <c r="AA48" s="24">
        <v>0.73</v>
      </c>
      <c r="AB48" s="24">
        <v>0.78</v>
      </c>
      <c r="AC48" s="24">
        <v>0.7</v>
      </c>
      <c r="AD48" s="24">
        <v>0.74</v>
      </c>
      <c r="AE48" s="24">
        <v>0.7</v>
      </c>
      <c r="AF48" s="5"/>
      <c r="AG48" s="5">
        <f t="shared" si="6"/>
        <v>0.35000000000000003</v>
      </c>
      <c r="AH48" s="5">
        <f t="shared" si="7"/>
        <v>0.8</v>
      </c>
      <c r="AI48" s="5">
        <f t="shared" si="8"/>
        <v>0.9500000000000001</v>
      </c>
      <c r="AJ48" s="5">
        <f t="shared" si="9"/>
        <v>0.7000000000000001</v>
      </c>
      <c r="AK48" s="5">
        <f t="shared" si="10"/>
        <v>0.75</v>
      </c>
      <c r="AL48" s="5">
        <f t="shared" si="11"/>
        <v>0.7000000000000001</v>
      </c>
      <c r="AM48" s="4" t="s">
        <v>54</v>
      </c>
    </row>
    <row r="49" spans="2:39" ht="12">
      <c r="B49" s="8" t="s">
        <v>197</v>
      </c>
      <c r="C49" s="20" t="s">
        <v>23</v>
      </c>
      <c r="D49" s="6">
        <v>3</v>
      </c>
      <c r="E49" s="3">
        <v>200</v>
      </c>
      <c r="F49" s="3" t="s">
        <v>88</v>
      </c>
      <c r="G49" s="4" t="s">
        <v>54</v>
      </c>
      <c r="H49" s="4"/>
      <c r="I49" s="4"/>
      <c r="J49" s="4"/>
      <c r="K49" s="4" t="s">
        <v>74</v>
      </c>
      <c r="L49" s="4" t="s">
        <v>3</v>
      </c>
      <c r="M49" s="17" t="str">
        <f>"NRC = "&amp;IF(AVERAGE(AG49:AL49)&lt;1.01,ROUND(AVERAGE(AG49:AL49)/0.05,0)*0.05,1)</f>
        <v>NRC = 0,7</v>
      </c>
      <c r="N49" s="11">
        <v>0.23</v>
      </c>
      <c r="O49" s="11">
        <v>0.33</v>
      </c>
      <c r="P49" s="11">
        <v>0.51</v>
      </c>
      <c r="Q49" s="11">
        <v>0.65</v>
      </c>
      <c r="R49" s="11">
        <v>0.85</v>
      </c>
      <c r="S49" s="11">
        <v>0.85</v>
      </c>
      <c r="T49" s="11">
        <v>0.93</v>
      </c>
      <c r="U49" s="11">
        <v>0.98</v>
      </c>
      <c r="V49" s="11">
        <v>0.9</v>
      </c>
      <c r="W49" s="11">
        <v>0.71</v>
      </c>
      <c r="X49" s="11">
        <v>0.62</v>
      </c>
      <c r="Y49" s="11">
        <v>0.73</v>
      </c>
      <c r="Z49" s="11">
        <v>0.78</v>
      </c>
      <c r="AA49" s="11">
        <v>0.73</v>
      </c>
      <c r="AB49" s="11">
        <v>0.78</v>
      </c>
      <c r="AC49" s="11">
        <v>0.7</v>
      </c>
      <c r="AD49" s="11">
        <v>0.74</v>
      </c>
      <c r="AE49" s="11">
        <v>0.7</v>
      </c>
      <c r="AF49" s="8"/>
      <c r="AG49" s="5">
        <f t="shared" si="6"/>
        <v>0.35000000000000003</v>
      </c>
      <c r="AH49" s="5">
        <f t="shared" si="7"/>
        <v>0.8</v>
      </c>
      <c r="AI49" s="5">
        <f t="shared" si="8"/>
        <v>0.9500000000000001</v>
      </c>
      <c r="AJ49" s="5">
        <f t="shared" si="9"/>
        <v>0.7000000000000001</v>
      </c>
      <c r="AK49" s="5">
        <f t="shared" si="10"/>
        <v>0.75</v>
      </c>
      <c r="AL49" s="5">
        <f t="shared" si="11"/>
        <v>0.7000000000000001</v>
      </c>
      <c r="AM49" s="4" t="s">
        <v>54</v>
      </c>
    </row>
    <row r="50" spans="1:39" ht="12">
      <c r="A50" s="8" t="s">
        <v>67</v>
      </c>
      <c r="B50" s="8" t="s">
        <v>71</v>
      </c>
      <c r="C50" s="7" t="s">
        <v>47</v>
      </c>
      <c r="D50" s="108">
        <v>3</v>
      </c>
      <c r="E50" s="20">
        <v>200</v>
      </c>
      <c r="F50" s="7" t="s">
        <v>26</v>
      </c>
      <c r="G50" s="7" t="s">
        <v>54</v>
      </c>
      <c r="H50" s="7"/>
      <c r="I50" s="7"/>
      <c r="J50" s="7"/>
      <c r="K50" s="8" t="s">
        <v>73</v>
      </c>
      <c r="L50" s="7" t="s">
        <v>3</v>
      </c>
      <c r="M50" s="7" t="s">
        <v>34</v>
      </c>
      <c r="N50" s="25">
        <v>0.23</v>
      </c>
      <c r="O50" s="25">
        <v>0.35</v>
      </c>
      <c r="P50" s="25">
        <v>0.45</v>
      </c>
      <c r="Q50" s="25">
        <v>0.59</v>
      </c>
      <c r="R50" s="25">
        <v>0.7</v>
      </c>
      <c r="S50" s="25">
        <v>0.73</v>
      </c>
      <c r="T50" s="25">
        <v>0.83</v>
      </c>
      <c r="U50" s="25">
        <v>0.88</v>
      </c>
      <c r="V50" s="25">
        <v>0.83</v>
      </c>
      <c r="W50" s="25">
        <v>0.65</v>
      </c>
      <c r="X50" s="25">
        <v>0.54</v>
      </c>
      <c r="Y50" s="25">
        <v>0.65</v>
      </c>
      <c r="Z50" s="25">
        <v>0.71</v>
      </c>
      <c r="AA50" s="25">
        <v>0.66</v>
      </c>
      <c r="AB50" s="25">
        <v>0.7</v>
      </c>
      <c r="AC50" s="25">
        <v>0.69</v>
      </c>
      <c r="AD50" s="25">
        <v>0.66</v>
      </c>
      <c r="AE50" s="25">
        <v>0.65</v>
      </c>
      <c r="AF50" s="57"/>
      <c r="AG50" s="57">
        <f t="shared" si="6"/>
        <v>0.35000000000000003</v>
      </c>
      <c r="AH50" s="57">
        <f t="shared" si="7"/>
        <v>0.65</v>
      </c>
      <c r="AI50" s="57">
        <f t="shared" si="8"/>
        <v>0.8500000000000001</v>
      </c>
      <c r="AJ50" s="57">
        <f t="shared" si="9"/>
        <v>0.6000000000000001</v>
      </c>
      <c r="AK50" s="57">
        <f t="shared" si="10"/>
        <v>0.7000000000000001</v>
      </c>
      <c r="AL50" s="57">
        <f t="shared" si="11"/>
        <v>0.65</v>
      </c>
      <c r="AM50" s="4" t="s">
        <v>54</v>
      </c>
    </row>
    <row r="51" spans="1:39" ht="12">
      <c r="A51" s="8" t="s">
        <v>395</v>
      </c>
      <c r="B51" s="8" t="s">
        <v>64</v>
      </c>
      <c r="C51" s="7" t="s">
        <v>15</v>
      </c>
      <c r="D51" s="6">
        <v>1.6</v>
      </c>
      <c r="E51" s="3">
        <v>200</v>
      </c>
      <c r="F51" s="4" t="s">
        <v>88</v>
      </c>
      <c r="G51" s="4" t="s">
        <v>54</v>
      </c>
      <c r="H51" s="4"/>
      <c r="I51" s="4"/>
      <c r="J51" s="4"/>
      <c r="K51" s="8" t="s">
        <v>73</v>
      </c>
      <c r="L51" s="4" t="s">
        <v>3</v>
      </c>
      <c r="M51" s="4" t="s">
        <v>34</v>
      </c>
      <c r="N51" s="24">
        <v>0.23</v>
      </c>
      <c r="O51" s="24">
        <v>0.37</v>
      </c>
      <c r="P51" s="24">
        <v>0.47</v>
      </c>
      <c r="Q51" s="24">
        <v>0.62</v>
      </c>
      <c r="R51" s="24">
        <v>0.75</v>
      </c>
      <c r="S51" s="24">
        <v>0.73</v>
      </c>
      <c r="T51" s="24">
        <v>0.83</v>
      </c>
      <c r="U51" s="24">
        <v>0.87</v>
      </c>
      <c r="V51" s="24">
        <v>0.85</v>
      </c>
      <c r="W51" s="24">
        <v>0.65</v>
      </c>
      <c r="X51" s="24">
        <v>0.54</v>
      </c>
      <c r="Y51" s="24">
        <v>0.67</v>
      </c>
      <c r="Z51" s="24">
        <v>0.72</v>
      </c>
      <c r="AA51" s="24">
        <v>0.67</v>
      </c>
      <c r="AB51" s="24">
        <v>0.72</v>
      </c>
      <c r="AC51" s="24">
        <v>0.69</v>
      </c>
      <c r="AD51" s="24">
        <v>0.66</v>
      </c>
      <c r="AE51" s="24">
        <v>0.65</v>
      </c>
      <c r="AF51" s="5"/>
      <c r="AG51" s="5">
        <f t="shared" si="6"/>
        <v>0.35000000000000003</v>
      </c>
      <c r="AH51" s="5">
        <f t="shared" si="7"/>
        <v>0.7000000000000001</v>
      </c>
      <c r="AI51" s="5">
        <f t="shared" si="8"/>
        <v>0.8500000000000001</v>
      </c>
      <c r="AJ51" s="5">
        <f t="shared" si="9"/>
        <v>0.6000000000000001</v>
      </c>
      <c r="AK51" s="5">
        <f t="shared" si="10"/>
        <v>0.7000000000000001</v>
      </c>
      <c r="AL51" s="5">
        <f t="shared" si="11"/>
        <v>0.65</v>
      </c>
      <c r="AM51" s="4" t="s">
        <v>54</v>
      </c>
    </row>
    <row r="52" spans="1:39" ht="12">
      <c r="A52" s="8" t="s">
        <v>86</v>
      </c>
      <c r="B52" s="8" t="s">
        <v>276</v>
      </c>
      <c r="C52" s="57" t="s">
        <v>18</v>
      </c>
      <c r="D52" s="6">
        <v>2.5</v>
      </c>
      <c r="E52" s="3">
        <v>200</v>
      </c>
      <c r="F52" s="4" t="s">
        <v>26</v>
      </c>
      <c r="G52" s="4" t="s">
        <v>219</v>
      </c>
      <c r="H52" s="4"/>
      <c r="I52" s="4"/>
      <c r="J52" s="4"/>
      <c r="K52" s="8" t="s">
        <v>172</v>
      </c>
      <c r="L52" s="4" t="s">
        <v>0</v>
      </c>
      <c r="M52" s="4" t="s">
        <v>35</v>
      </c>
      <c r="N52" s="24">
        <v>0.23</v>
      </c>
      <c r="O52" s="24">
        <v>0.38</v>
      </c>
      <c r="P52" s="24">
        <v>0.65</v>
      </c>
      <c r="Q52" s="24">
        <v>0.75</v>
      </c>
      <c r="R52" s="24">
        <v>0.87</v>
      </c>
      <c r="S52" s="24">
        <v>0.88</v>
      </c>
      <c r="T52" s="24">
        <v>1.04</v>
      </c>
      <c r="U52" s="24">
        <v>0.98</v>
      </c>
      <c r="V52" s="24">
        <v>0.95</v>
      </c>
      <c r="W52" s="24">
        <v>0.83</v>
      </c>
      <c r="X52" s="24">
        <v>0.86</v>
      </c>
      <c r="Y52" s="24">
        <v>0.96</v>
      </c>
      <c r="Z52" s="24">
        <v>0.98</v>
      </c>
      <c r="AA52" s="24">
        <v>0.99</v>
      </c>
      <c r="AB52" s="24">
        <v>0.95</v>
      </c>
      <c r="AC52" s="24">
        <v>0.94</v>
      </c>
      <c r="AD52" s="24">
        <v>0.93</v>
      </c>
      <c r="AE52" s="24">
        <v>0.88</v>
      </c>
      <c r="AF52" s="5"/>
      <c r="AG52" s="5">
        <f t="shared" si="6"/>
        <v>0.4</v>
      </c>
      <c r="AH52" s="5">
        <f t="shared" si="7"/>
        <v>0.8500000000000001</v>
      </c>
      <c r="AI52" s="5">
        <f t="shared" si="8"/>
        <v>1</v>
      </c>
      <c r="AJ52" s="5">
        <f t="shared" si="9"/>
        <v>0.9</v>
      </c>
      <c r="AK52" s="5">
        <f t="shared" si="10"/>
        <v>0.9500000000000001</v>
      </c>
      <c r="AL52" s="5">
        <f t="shared" si="11"/>
        <v>0.9</v>
      </c>
      <c r="AM52" s="4" t="s">
        <v>355</v>
      </c>
    </row>
    <row r="53" spans="2:39" ht="12">
      <c r="B53" s="8" t="s">
        <v>284</v>
      </c>
      <c r="C53" s="7" t="s">
        <v>226</v>
      </c>
      <c r="D53" s="6">
        <v>2.5</v>
      </c>
      <c r="E53" s="3">
        <v>200</v>
      </c>
      <c r="F53" s="4" t="s">
        <v>26</v>
      </c>
      <c r="G53" s="4" t="s">
        <v>216</v>
      </c>
      <c r="H53" s="4"/>
      <c r="I53" s="4"/>
      <c r="J53" s="4"/>
      <c r="K53" s="17" t="s">
        <v>447</v>
      </c>
      <c r="L53" s="17" t="s">
        <v>2</v>
      </c>
      <c r="M53" s="17" t="str">
        <f>"NRC = "&amp;IF(AVERAGE(AG53:AL53)&lt;1.01,ROUND(AVERAGE(AG53:AL53)/0.05,0)*0.05,1)</f>
        <v>NRC = 0,3</v>
      </c>
      <c r="N53" s="24">
        <v>0.23</v>
      </c>
      <c r="O53" s="24">
        <v>0.39</v>
      </c>
      <c r="P53" s="24">
        <v>0.47</v>
      </c>
      <c r="Q53" s="24">
        <v>0.45</v>
      </c>
      <c r="R53" s="24">
        <v>0.4</v>
      </c>
      <c r="S53" s="24">
        <v>0.38</v>
      </c>
      <c r="T53" s="24">
        <v>0.37</v>
      </c>
      <c r="U53" s="24">
        <v>0.36</v>
      </c>
      <c r="V53" s="24">
        <v>0.34</v>
      </c>
      <c r="W53" s="24">
        <v>0.32</v>
      </c>
      <c r="X53" s="24">
        <v>0.33</v>
      </c>
      <c r="Y53" s="24">
        <v>0.3</v>
      </c>
      <c r="Z53" s="24">
        <v>0.28</v>
      </c>
      <c r="AA53" s="24">
        <v>0.25</v>
      </c>
      <c r="AB53" s="24">
        <v>0.25</v>
      </c>
      <c r="AC53" s="24">
        <v>0.22</v>
      </c>
      <c r="AD53" s="24">
        <v>0.21</v>
      </c>
      <c r="AE53" s="24">
        <v>0.21</v>
      </c>
      <c r="AF53" s="5"/>
      <c r="AG53" s="5">
        <f t="shared" si="6"/>
        <v>0.35000000000000003</v>
      </c>
      <c r="AH53" s="5">
        <f t="shared" si="7"/>
        <v>0.4</v>
      </c>
      <c r="AI53" s="5">
        <f t="shared" si="8"/>
        <v>0.35000000000000003</v>
      </c>
      <c r="AJ53" s="5">
        <f t="shared" si="9"/>
        <v>0.30000000000000004</v>
      </c>
      <c r="AK53" s="5">
        <f t="shared" si="10"/>
        <v>0.25</v>
      </c>
      <c r="AL53" s="5">
        <f t="shared" si="11"/>
        <v>0.2</v>
      </c>
      <c r="AM53" s="4" t="s">
        <v>348</v>
      </c>
    </row>
    <row r="54" spans="1:39" ht="12">
      <c r="A54" s="8" t="s">
        <v>83</v>
      </c>
      <c r="B54" s="8" t="s">
        <v>578</v>
      </c>
      <c r="C54" s="57" t="s">
        <v>229</v>
      </c>
      <c r="D54" s="6">
        <v>1.5</v>
      </c>
      <c r="E54" s="3">
        <v>200</v>
      </c>
      <c r="F54" s="4" t="s">
        <v>26</v>
      </c>
      <c r="G54" s="4" t="s">
        <v>579</v>
      </c>
      <c r="H54" s="4"/>
      <c r="I54" s="4"/>
      <c r="J54" s="4"/>
      <c r="K54" s="8" t="s">
        <v>580</v>
      </c>
      <c r="L54" s="4" t="s">
        <v>3</v>
      </c>
      <c r="M54" s="4" t="s">
        <v>29</v>
      </c>
      <c r="N54" s="24">
        <v>0.24</v>
      </c>
      <c r="O54" s="24">
        <v>0.29</v>
      </c>
      <c r="P54" s="24">
        <v>0.26</v>
      </c>
      <c r="Q54" s="24">
        <v>0.39</v>
      </c>
      <c r="R54" s="24">
        <v>0.4</v>
      </c>
      <c r="S54" s="24">
        <v>0.44</v>
      </c>
      <c r="T54" s="24">
        <v>0.53</v>
      </c>
      <c r="U54" s="24">
        <v>0.65</v>
      </c>
      <c r="V54" s="24">
        <v>0.67</v>
      </c>
      <c r="W54" s="24">
        <v>0.69</v>
      </c>
      <c r="X54" s="24">
        <v>0.76</v>
      </c>
      <c r="Y54" s="24">
        <v>0.8</v>
      </c>
      <c r="Z54" s="24">
        <v>0.8</v>
      </c>
      <c r="AA54" s="24">
        <v>0.79</v>
      </c>
      <c r="AB54" s="24">
        <v>0.8</v>
      </c>
      <c r="AC54" s="24">
        <v>0.79</v>
      </c>
      <c r="AD54" s="24">
        <v>0.8</v>
      </c>
      <c r="AE54" s="24">
        <v>0.77</v>
      </c>
      <c r="AF54" s="5"/>
      <c r="AG54" s="5">
        <f t="shared" si="6"/>
        <v>0.25</v>
      </c>
      <c r="AH54" s="5">
        <f t="shared" si="7"/>
        <v>0.4</v>
      </c>
      <c r="AI54" s="5">
        <f t="shared" si="8"/>
        <v>0.6000000000000001</v>
      </c>
      <c r="AJ54" s="5">
        <f t="shared" si="9"/>
        <v>0.75</v>
      </c>
      <c r="AK54" s="5">
        <f t="shared" si="10"/>
        <v>0.8</v>
      </c>
      <c r="AL54" s="5">
        <f t="shared" si="11"/>
        <v>0.8</v>
      </c>
      <c r="AM54" s="4" t="s">
        <v>354</v>
      </c>
    </row>
    <row r="55" spans="1:39" ht="12">
      <c r="A55" s="8" t="s">
        <v>399</v>
      </c>
      <c r="B55" s="8" t="s">
        <v>58</v>
      </c>
      <c r="C55" s="7" t="s">
        <v>11</v>
      </c>
      <c r="D55" s="6">
        <v>0.8</v>
      </c>
      <c r="E55" s="3">
        <v>200</v>
      </c>
      <c r="F55" s="4" t="s">
        <v>26</v>
      </c>
      <c r="G55" s="4" t="s">
        <v>54</v>
      </c>
      <c r="H55" s="4"/>
      <c r="I55" s="4"/>
      <c r="J55" s="4"/>
      <c r="K55" s="8" t="s">
        <v>454</v>
      </c>
      <c r="L55" s="4" t="s">
        <v>3</v>
      </c>
      <c r="M55" s="4" t="s">
        <v>32</v>
      </c>
      <c r="N55" s="24">
        <v>0.24</v>
      </c>
      <c r="O55" s="24">
        <v>0.37</v>
      </c>
      <c r="P55" s="24">
        <v>0.5</v>
      </c>
      <c r="Q55" s="24">
        <v>0.63</v>
      </c>
      <c r="R55" s="24">
        <v>0.76</v>
      </c>
      <c r="S55" s="24">
        <v>0.76</v>
      </c>
      <c r="T55" s="24">
        <v>0.85</v>
      </c>
      <c r="U55" s="24">
        <v>0.9</v>
      </c>
      <c r="V55" s="24">
        <v>0.88</v>
      </c>
      <c r="W55" s="24">
        <v>0.68</v>
      </c>
      <c r="X55" s="24">
        <v>0.57</v>
      </c>
      <c r="Y55" s="24">
        <v>0.69</v>
      </c>
      <c r="Z55" s="24">
        <v>0.74</v>
      </c>
      <c r="AA55" s="24">
        <v>0.69</v>
      </c>
      <c r="AB55" s="24">
        <v>0.74</v>
      </c>
      <c r="AC55" s="24">
        <v>0.7</v>
      </c>
      <c r="AD55" s="24">
        <v>0.67</v>
      </c>
      <c r="AE55" s="24">
        <v>0.67</v>
      </c>
      <c r="AF55" s="5"/>
      <c r="AG55" s="5">
        <f t="shared" si="6"/>
        <v>0.35000000000000003</v>
      </c>
      <c r="AH55" s="5">
        <f t="shared" si="7"/>
        <v>0.7000000000000001</v>
      </c>
      <c r="AI55" s="5">
        <f t="shared" si="8"/>
        <v>0.9</v>
      </c>
      <c r="AJ55" s="5">
        <f t="shared" si="9"/>
        <v>0.65</v>
      </c>
      <c r="AK55" s="5">
        <f t="shared" si="10"/>
        <v>0.7000000000000001</v>
      </c>
      <c r="AL55" s="5">
        <f t="shared" si="11"/>
        <v>0.7000000000000001</v>
      </c>
      <c r="AM55" s="4" t="s">
        <v>54</v>
      </c>
    </row>
    <row r="56" spans="1:40" ht="12">
      <c r="A56" s="8" t="s">
        <v>108</v>
      </c>
      <c r="B56" s="8" t="s">
        <v>181</v>
      </c>
      <c r="C56" s="7" t="s">
        <v>229</v>
      </c>
      <c r="D56" s="7">
        <v>1.5</v>
      </c>
      <c r="E56" s="7">
        <v>200</v>
      </c>
      <c r="F56" s="7" t="s">
        <v>88</v>
      </c>
      <c r="G56" s="4" t="s">
        <v>54</v>
      </c>
      <c r="H56" s="7" t="s">
        <v>424</v>
      </c>
      <c r="I56" s="27">
        <v>0.79</v>
      </c>
      <c r="J56" s="7"/>
      <c r="K56" s="7" t="s">
        <v>468</v>
      </c>
      <c r="L56" s="7" t="s">
        <v>2</v>
      </c>
      <c r="M56" s="17" t="str">
        <f>"NRC = "&amp;IF(AVERAGE(AG56:AL56)&lt;1.01,ROUND(AVERAGE(AG56:AL56)/0.05,0)*0.05,1)</f>
        <v>NRC = 0,45</v>
      </c>
      <c r="N56" s="25">
        <v>0.24</v>
      </c>
      <c r="O56" s="25">
        <v>0.38</v>
      </c>
      <c r="P56" s="25">
        <v>0.47</v>
      </c>
      <c r="Q56" s="25">
        <v>0.54</v>
      </c>
      <c r="R56" s="25">
        <v>0.6</v>
      </c>
      <c r="S56" s="25">
        <v>0.57</v>
      </c>
      <c r="T56" s="25">
        <v>0.61</v>
      </c>
      <c r="U56" s="25">
        <v>0.64</v>
      </c>
      <c r="V56" s="25">
        <v>0.59</v>
      </c>
      <c r="W56" s="25">
        <v>0.52</v>
      </c>
      <c r="X56" s="25">
        <v>0.49</v>
      </c>
      <c r="Y56" s="25">
        <v>0.49</v>
      </c>
      <c r="Z56" s="25">
        <v>0.51</v>
      </c>
      <c r="AA56" s="25">
        <v>0.45</v>
      </c>
      <c r="AB56" s="25">
        <v>0.41</v>
      </c>
      <c r="AC56" s="25">
        <v>0.37</v>
      </c>
      <c r="AD56" s="25">
        <v>0.33</v>
      </c>
      <c r="AE56" s="25">
        <v>0.3</v>
      </c>
      <c r="AF56" s="57"/>
      <c r="AG56" s="5">
        <f t="shared" si="6"/>
        <v>0.35000000000000003</v>
      </c>
      <c r="AH56" s="5">
        <f t="shared" si="7"/>
        <v>0.55</v>
      </c>
      <c r="AI56" s="5">
        <f t="shared" si="8"/>
        <v>0.6000000000000001</v>
      </c>
      <c r="AJ56" s="5">
        <f t="shared" si="9"/>
        <v>0.5</v>
      </c>
      <c r="AK56" s="5">
        <f t="shared" si="10"/>
        <v>0.45</v>
      </c>
      <c r="AL56" s="5">
        <f t="shared" si="11"/>
        <v>0.35000000000000003</v>
      </c>
      <c r="AM56" s="7"/>
      <c r="AN56" s="7"/>
    </row>
    <row r="57" spans="2:39" ht="12">
      <c r="B57" s="8" t="s">
        <v>288</v>
      </c>
      <c r="C57" s="57" t="s">
        <v>18</v>
      </c>
      <c r="D57" s="6">
        <v>2.5</v>
      </c>
      <c r="E57" s="3">
        <v>200</v>
      </c>
      <c r="F57" s="4" t="s">
        <v>26</v>
      </c>
      <c r="G57" s="4" t="s">
        <v>208</v>
      </c>
      <c r="H57" s="4"/>
      <c r="I57" s="4"/>
      <c r="J57" s="4"/>
      <c r="K57" s="17" t="s">
        <v>448</v>
      </c>
      <c r="L57" s="17" t="s">
        <v>1</v>
      </c>
      <c r="M57" s="17" t="str">
        <f>"NRC = "&amp;IF(AVERAGE(AG57:AL57)&lt;1.01,ROUND(AVERAGE(AG57:AL57)/0.05,0)*0.05,1)</f>
        <v>NRC = 0,75</v>
      </c>
      <c r="N57" s="24">
        <v>0.24</v>
      </c>
      <c r="O57" s="24">
        <v>0.43</v>
      </c>
      <c r="P57" s="24">
        <v>0.67</v>
      </c>
      <c r="Q57" s="24">
        <v>0.76</v>
      </c>
      <c r="R57" s="24">
        <v>0.83</v>
      </c>
      <c r="S57" s="24">
        <v>0.85</v>
      </c>
      <c r="T57" s="24">
        <v>0.88</v>
      </c>
      <c r="U57" s="24">
        <v>0.86</v>
      </c>
      <c r="V57" s="24">
        <v>0.8</v>
      </c>
      <c r="W57" s="24">
        <v>0.79</v>
      </c>
      <c r="X57" s="24">
        <v>0.82</v>
      </c>
      <c r="Y57" s="24">
        <v>0.89</v>
      </c>
      <c r="Z57" s="24">
        <v>0.89</v>
      </c>
      <c r="AA57" s="24">
        <v>0.89</v>
      </c>
      <c r="AB57" s="24">
        <v>0.84</v>
      </c>
      <c r="AC57" s="24">
        <v>0.74</v>
      </c>
      <c r="AD57" s="24">
        <v>0.72</v>
      </c>
      <c r="AE57" s="24">
        <v>0.65</v>
      </c>
      <c r="AF57" s="5"/>
      <c r="AG57" s="5">
        <f t="shared" si="6"/>
        <v>0.45</v>
      </c>
      <c r="AH57" s="5">
        <f t="shared" si="7"/>
        <v>0.8</v>
      </c>
      <c r="AI57" s="5">
        <f t="shared" si="8"/>
        <v>0.8500000000000001</v>
      </c>
      <c r="AJ57" s="5">
        <f t="shared" si="9"/>
        <v>0.8500000000000001</v>
      </c>
      <c r="AK57" s="5">
        <f t="shared" si="10"/>
        <v>0.8500000000000001</v>
      </c>
      <c r="AL57" s="5">
        <f t="shared" si="11"/>
        <v>0.7000000000000001</v>
      </c>
      <c r="AM57" s="4" t="s">
        <v>373</v>
      </c>
    </row>
    <row r="58" spans="1:39" ht="12">
      <c r="A58" s="8" t="s">
        <v>135</v>
      </c>
      <c r="B58" s="10" t="s">
        <v>256</v>
      </c>
      <c r="C58" s="7" t="s">
        <v>14</v>
      </c>
      <c r="D58" s="6">
        <v>1.6</v>
      </c>
      <c r="E58" s="3">
        <v>200</v>
      </c>
      <c r="F58" s="4" t="s">
        <v>88</v>
      </c>
      <c r="G58" s="4" t="s">
        <v>54</v>
      </c>
      <c r="H58" s="4" t="s">
        <v>422</v>
      </c>
      <c r="I58" s="4"/>
      <c r="J58" s="4"/>
      <c r="K58" s="8" t="s">
        <v>105</v>
      </c>
      <c r="L58" s="4" t="s">
        <v>3</v>
      </c>
      <c r="M58" s="4" t="s">
        <v>34</v>
      </c>
      <c r="N58" s="24">
        <v>0.25</v>
      </c>
      <c r="O58" s="24">
        <v>0.28</v>
      </c>
      <c r="P58" s="24">
        <v>0.34</v>
      </c>
      <c r="Q58" s="24">
        <v>0.56</v>
      </c>
      <c r="R58" s="24">
        <v>0.72</v>
      </c>
      <c r="S58" s="24">
        <v>0.88</v>
      </c>
      <c r="T58" s="24">
        <v>0.86</v>
      </c>
      <c r="U58" s="24">
        <v>0.87</v>
      </c>
      <c r="V58" s="24">
        <v>0.83</v>
      </c>
      <c r="W58" s="24">
        <v>0.61</v>
      </c>
      <c r="X58" s="24">
        <v>0.51</v>
      </c>
      <c r="Y58" s="24">
        <v>0.64</v>
      </c>
      <c r="Z58" s="24">
        <v>0.69</v>
      </c>
      <c r="AA58" s="24">
        <v>0.65</v>
      </c>
      <c r="AB58" s="24">
        <v>0.68</v>
      </c>
      <c r="AC58" s="24">
        <v>0.64</v>
      </c>
      <c r="AD58" s="24">
        <v>0.62</v>
      </c>
      <c r="AE58" s="24">
        <v>0.61</v>
      </c>
      <c r="AF58" s="5"/>
      <c r="AG58" s="5">
        <f t="shared" si="6"/>
        <v>0.30000000000000004</v>
      </c>
      <c r="AH58" s="5">
        <f t="shared" si="7"/>
        <v>0.7000000000000001</v>
      </c>
      <c r="AI58" s="5">
        <f t="shared" si="8"/>
        <v>0.8500000000000001</v>
      </c>
      <c r="AJ58" s="5">
        <f t="shared" si="9"/>
        <v>0.6000000000000001</v>
      </c>
      <c r="AK58" s="5">
        <f t="shared" si="10"/>
        <v>0.65</v>
      </c>
      <c r="AL58" s="5">
        <f t="shared" si="11"/>
        <v>0.6000000000000001</v>
      </c>
      <c r="AM58" s="4" t="s">
        <v>25</v>
      </c>
    </row>
    <row r="59" spans="1:39" ht="12">
      <c r="A59" s="8" t="s">
        <v>135</v>
      </c>
      <c r="B59" s="10" t="s">
        <v>258</v>
      </c>
      <c r="C59" s="7" t="s">
        <v>16</v>
      </c>
      <c r="D59" s="6">
        <v>1.8</v>
      </c>
      <c r="E59" s="3">
        <v>200</v>
      </c>
      <c r="F59" s="4" t="s">
        <v>88</v>
      </c>
      <c r="G59" s="4" t="s">
        <v>54</v>
      </c>
      <c r="H59" s="4" t="s">
        <v>422</v>
      </c>
      <c r="I59" s="4"/>
      <c r="J59" s="4"/>
      <c r="K59" s="8" t="s">
        <v>105</v>
      </c>
      <c r="L59" s="4" t="s">
        <v>3</v>
      </c>
      <c r="M59" s="4" t="s">
        <v>34</v>
      </c>
      <c r="N59" s="24">
        <v>0.25</v>
      </c>
      <c r="O59" s="24">
        <v>0.29</v>
      </c>
      <c r="P59" s="24">
        <v>0.36</v>
      </c>
      <c r="Q59" s="24">
        <v>0.59</v>
      </c>
      <c r="R59" s="24">
        <v>0.71</v>
      </c>
      <c r="S59" s="24">
        <v>0.86</v>
      </c>
      <c r="T59" s="24">
        <v>0.85</v>
      </c>
      <c r="U59" s="24">
        <v>0.86</v>
      </c>
      <c r="V59" s="24">
        <v>0.81</v>
      </c>
      <c r="W59" s="24">
        <v>0.58</v>
      </c>
      <c r="X59" s="24">
        <v>0.5</v>
      </c>
      <c r="Y59" s="24">
        <v>0.63</v>
      </c>
      <c r="Z59" s="24">
        <v>0.67</v>
      </c>
      <c r="AA59" s="24">
        <v>0.64</v>
      </c>
      <c r="AB59" s="24">
        <v>0.67</v>
      </c>
      <c r="AC59" s="24">
        <v>0.63</v>
      </c>
      <c r="AD59" s="24">
        <v>0.61</v>
      </c>
      <c r="AE59" s="24">
        <v>0.59</v>
      </c>
      <c r="AF59" s="5"/>
      <c r="AG59" s="5">
        <f t="shared" si="6"/>
        <v>0.30000000000000004</v>
      </c>
      <c r="AH59" s="5">
        <f t="shared" si="7"/>
        <v>0.7000000000000001</v>
      </c>
      <c r="AI59" s="5">
        <f t="shared" si="8"/>
        <v>0.8500000000000001</v>
      </c>
      <c r="AJ59" s="5">
        <f t="shared" si="9"/>
        <v>0.55</v>
      </c>
      <c r="AK59" s="5">
        <f t="shared" si="10"/>
        <v>0.65</v>
      </c>
      <c r="AL59" s="5">
        <f t="shared" si="11"/>
        <v>0.6000000000000001</v>
      </c>
      <c r="AM59" s="4" t="s">
        <v>25</v>
      </c>
    </row>
    <row r="60" spans="1:39" ht="12">
      <c r="A60" s="8" t="s">
        <v>108</v>
      </c>
      <c r="B60" s="8" t="s">
        <v>177</v>
      </c>
      <c r="C60" s="7" t="s">
        <v>229</v>
      </c>
      <c r="D60" s="6">
        <v>1.5</v>
      </c>
      <c r="E60" s="3">
        <v>200</v>
      </c>
      <c r="F60" s="4" t="s">
        <v>88</v>
      </c>
      <c r="G60" s="4" t="s">
        <v>54</v>
      </c>
      <c r="H60" s="4" t="s">
        <v>425</v>
      </c>
      <c r="I60" s="18">
        <v>0.53</v>
      </c>
      <c r="J60" s="4"/>
      <c r="K60" s="8" t="s">
        <v>105</v>
      </c>
      <c r="L60" s="4" t="s">
        <v>3</v>
      </c>
      <c r="M60" s="4" t="s">
        <v>34</v>
      </c>
      <c r="N60" s="24">
        <v>0.25</v>
      </c>
      <c r="O60" s="24">
        <v>0.38</v>
      </c>
      <c r="P60" s="24">
        <v>0.41</v>
      </c>
      <c r="Q60" s="24">
        <v>0.59</v>
      </c>
      <c r="R60" s="24">
        <v>0.72</v>
      </c>
      <c r="S60" s="24">
        <v>0.79</v>
      </c>
      <c r="T60" s="24">
        <v>0.84</v>
      </c>
      <c r="U60" s="24">
        <v>0.89</v>
      </c>
      <c r="V60" s="24">
        <v>0.85</v>
      </c>
      <c r="W60" s="24">
        <v>0.69</v>
      </c>
      <c r="X60" s="24">
        <v>0.6</v>
      </c>
      <c r="Y60" s="24">
        <v>0.68</v>
      </c>
      <c r="Z60" s="24">
        <v>0.67</v>
      </c>
      <c r="AA60" s="24">
        <v>0.6</v>
      </c>
      <c r="AB60" s="24">
        <v>0.56</v>
      </c>
      <c r="AC60" s="24">
        <v>0.54</v>
      </c>
      <c r="AD60" s="24">
        <v>0.48</v>
      </c>
      <c r="AE60" s="24">
        <v>0.43</v>
      </c>
      <c r="AF60" s="5"/>
      <c r="AG60" s="5">
        <f t="shared" si="6"/>
        <v>0.35000000000000003</v>
      </c>
      <c r="AH60" s="5">
        <f t="shared" si="7"/>
        <v>0.7000000000000001</v>
      </c>
      <c r="AI60" s="5">
        <f t="shared" si="8"/>
        <v>0.8500000000000001</v>
      </c>
      <c r="AJ60" s="5">
        <f t="shared" si="9"/>
        <v>0.65</v>
      </c>
      <c r="AK60" s="5">
        <f t="shared" si="10"/>
        <v>0.6000000000000001</v>
      </c>
      <c r="AL60" s="5">
        <f t="shared" si="11"/>
        <v>0.5</v>
      </c>
      <c r="AM60" s="4" t="s">
        <v>132</v>
      </c>
    </row>
    <row r="61" spans="1:39" ht="12">
      <c r="A61" s="8" t="s">
        <v>399</v>
      </c>
      <c r="B61" s="8" t="s">
        <v>59</v>
      </c>
      <c r="C61" s="7" t="s">
        <v>12</v>
      </c>
      <c r="D61" s="6">
        <v>0.9</v>
      </c>
      <c r="E61" s="3">
        <v>200</v>
      </c>
      <c r="F61" s="4" t="s">
        <v>26</v>
      </c>
      <c r="G61" s="4" t="s">
        <v>54</v>
      </c>
      <c r="H61" s="4"/>
      <c r="I61" s="4"/>
      <c r="J61" s="4"/>
      <c r="K61" s="8" t="s">
        <v>454</v>
      </c>
      <c r="L61" s="4" t="s">
        <v>3</v>
      </c>
      <c r="M61" s="4" t="s">
        <v>32</v>
      </c>
      <c r="N61" s="24">
        <v>0.25</v>
      </c>
      <c r="O61" s="24">
        <v>0.41</v>
      </c>
      <c r="P61" s="24">
        <v>0.49</v>
      </c>
      <c r="Q61" s="24">
        <v>0.64</v>
      </c>
      <c r="R61" s="24">
        <v>0.76</v>
      </c>
      <c r="S61" s="24">
        <v>0.77</v>
      </c>
      <c r="T61" s="24">
        <v>0.85</v>
      </c>
      <c r="U61" s="24">
        <v>0.91</v>
      </c>
      <c r="V61" s="24">
        <v>0.85</v>
      </c>
      <c r="W61" s="24">
        <v>0.67</v>
      </c>
      <c r="X61" s="24">
        <v>0.59</v>
      </c>
      <c r="Y61" s="24">
        <v>0.69</v>
      </c>
      <c r="Z61" s="24">
        <v>0.72</v>
      </c>
      <c r="AA61" s="24">
        <v>0.67</v>
      </c>
      <c r="AB61" s="24">
        <v>0.7</v>
      </c>
      <c r="AC61" s="24">
        <v>0.67</v>
      </c>
      <c r="AD61" s="24">
        <v>0.62</v>
      </c>
      <c r="AE61" s="24">
        <v>0.59</v>
      </c>
      <c r="AF61" s="5"/>
      <c r="AG61" s="5">
        <f t="shared" si="6"/>
        <v>0.4</v>
      </c>
      <c r="AH61" s="5">
        <f t="shared" si="7"/>
        <v>0.7000000000000001</v>
      </c>
      <c r="AI61" s="5">
        <f t="shared" si="8"/>
        <v>0.8500000000000001</v>
      </c>
      <c r="AJ61" s="5">
        <f t="shared" si="9"/>
        <v>0.65</v>
      </c>
      <c r="AK61" s="5">
        <f t="shared" si="10"/>
        <v>0.7000000000000001</v>
      </c>
      <c r="AL61" s="5">
        <f t="shared" si="11"/>
        <v>0.65</v>
      </c>
      <c r="AM61" s="4" t="s">
        <v>54</v>
      </c>
    </row>
    <row r="62" spans="1:39" ht="12">
      <c r="A62" s="8" t="s">
        <v>398</v>
      </c>
      <c r="B62" s="8" t="s">
        <v>69</v>
      </c>
      <c r="C62" s="7" t="s">
        <v>20</v>
      </c>
      <c r="D62" s="6">
        <v>2.8</v>
      </c>
      <c r="E62" s="3">
        <v>200</v>
      </c>
      <c r="F62" s="4" t="s">
        <v>88</v>
      </c>
      <c r="G62" s="4" t="s">
        <v>54</v>
      </c>
      <c r="H62" s="4"/>
      <c r="I62" s="4"/>
      <c r="J62" s="4"/>
      <c r="K62" s="8" t="s">
        <v>66</v>
      </c>
      <c r="L62" s="4" t="s">
        <v>3</v>
      </c>
      <c r="M62" s="4" t="s">
        <v>32</v>
      </c>
      <c r="N62" s="24">
        <v>0.25</v>
      </c>
      <c r="O62" s="24">
        <v>0.41</v>
      </c>
      <c r="P62" s="24">
        <v>0.53</v>
      </c>
      <c r="Q62" s="24">
        <v>0.67</v>
      </c>
      <c r="R62" s="24">
        <v>0.79</v>
      </c>
      <c r="S62" s="24">
        <v>0.78</v>
      </c>
      <c r="T62" s="24">
        <v>0.85</v>
      </c>
      <c r="U62" s="24">
        <v>0.91</v>
      </c>
      <c r="V62" s="24">
        <v>0.89</v>
      </c>
      <c r="W62" s="24">
        <v>0.7</v>
      </c>
      <c r="X62" s="24">
        <v>0.6</v>
      </c>
      <c r="Y62" s="24">
        <v>0.72</v>
      </c>
      <c r="Z62" s="24">
        <v>0.76</v>
      </c>
      <c r="AA62" s="24">
        <v>0.71</v>
      </c>
      <c r="AB62" s="24">
        <v>0.76</v>
      </c>
      <c r="AC62" s="24">
        <v>0.73</v>
      </c>
      <c r="AD62" s="24">
        <v>0.69</v>
      </c>
      <c r="AE62" s="24">
        <v>0.67</v>
      </c>
      <c r="AF62" s="5"/>
      <c r="AG62" s="5">
        <f t="shared" si="6"/>
        <v>0.4</v>
      </c>
      <c r="AH62" s="5">
        <f t="shared" si="7"/>
        <v>0.75</v>
      </c>
      <c r="AI62" s="5">
        <f t="shared" si="8"/>
        <v>0.9</v>
      </c>
      <c r="AJ62" s="5">
        <f t="shared" si="9"/>
        <v>0.65</v>
      </c>
      <c r="AK62" s="5">
        <f t="shared" si="10"/>
        <v>0.75</v>
      </c>
      <c r="AL62" s="5">
        <f t="shared" si="11"/>
        <v>0.7000000000000001</v>
      </c>
      <c r="AM62" s="4" t="s">
        <v>54</v>
      </c>
    </row>
    <row r="63" spans="1:39" ht="12">
      <c r="A63" s="8" t="s">
        <v>86</v>
      </c>
      <c r="B63" s="8" t="s">
        <v>278</v>
      </c>
      <c r="C63" s="57" t="s">
        <v>18</v>
      </c>
      <c r="D63" s="6">
        <v>2.5</v>
      </c>
      <c r="E63" s="3">
        <v>200</v>
      </c>
      <c r="F63" s="4" t="s">
        <v>26</v>
      </c>
      <c r="G63" s="4" t="s">
        <v>215</v>
      </c>
      <c r="H63" s="4"/>
      <c r="I63" s="4"/>
      <c r="J63" s="4"/>
      <c r="K63" s="8" t="s">
        <v>460</v>
      </c>
      <c r="L63" s="4" t="s">
        <v>0</v>
      </c>
      <c r="M63" s="4" t="s">
        <v>40</v>
      </c>
      <c r="N63" s="24">
        <v>0.26</v>
      </c>
      <c r="O63" s="24">
        <v>0.48</v>
      </c>
      <c r="P63" s="24">
        <v>0.77</v>
      </c>
      <c r="Q63" s="24">
        <v>0.93</v>
      </c>
      <c r="R63" s="24">
        <v>0.95</v>
      </c>
      <c r="S63" s="24">
        <v>0.93</v>
      </c>
      <c r="T63" s="24">
        <v>1.04</v>
      </c>
      <c r="U63" s="24">
        <v>0.95</v>
      </c>
      <c r="V63" s="24">
        <v>0.96</v>
      </c>
      <c r="W63" s="24">
        <v>0.97</v>
      </c>
      <c r="X63" s="24">
        <v>1.04</v>
      </c>
      <c r="Y63" s="24">
        <v>1.03</v>
      </c>
      <c r="Z63" s="24">
        <v>1</v>
      </c>
      <c r="AA63" s="24">
        <v>1.02</v>
      </c>
      <c r="AB63" s="24">
        <v>0.98</v>
      </c>
      <c r="AC63" s="24">
        <v>0.95</v>
      </c>
      <c r="AD63" s="24">
        <v>0.91</v>
      </c>
      <c r="AE63" s="24">
        <v>0.92</v>
      </c>
      <c r="AF63" s="5"/>
      <c r="AG63" s="5">
        <f t="shared" si="6"/>
        <v>0.5</v>
      </c>
      <c r="AH63" s="5">
        <f t="shared" si="7"/>
        <v>0.9500000000000001</v>
      </c>
      <c r="AI63" s="5">
        <f t="shared" si="8"/>
        <v>1</v>
      </c>
      <c r="AJ63" s="5">
        <f t="shared" si="9"/>
        <v>1</v>
      </c>
      <c r="AK63" s="5">
        <f t="shared" si="10"/>
        <v>1</v>
      </c>
      <c r="AL63" s="5">
        <f t="shared" si="11"/>
        <v>0.9500000000000001</v>
      </c>
      <c r="AM63" s="4" t="s">
        <v>357</v>
      </c>
    </row>
    <row r="64" spans="1:39" ht="12">
      <c r="A64" s="8" t="s">
        <v>108</v>
      </c>
      <c r="B64" s="8" t="s">
        <v>175</v>
      </c>
      <c r="C64" s="7" t="s">
        <v>229</v>
      </c>
      <c r="D64" s="6">
        <v>1.5</v>
      </c>
      <c r="E64" s="3">
        <v>200</v>
      </c>
      <c r="F64" s="4" t="s">
        <v>88</v>
      </c>
      <c r="G64" s="4" t="s">
        <v>54</v>
      </c>
      <c r="H64" s="7" t="s">
        <v>425</v>
      </c>
      <c r="I64" s="27">
        <v>0.44</v>
      </c>
      <c r="J64" s="4"/>
      <c r="K64" s="8" t="s">
        <v>105</v>
      </c>
      <c r="L64" s="4" t="s">
        <v>3</v>
      </c>
      <c r="M64" s="4" t="s">
        <v>34</v>
      </c>
      <c r="N64" s="24">
        <v>0.27</v>
      </c>
      <c r="O64" s="24">
        <v>0.35</v>
      </c>
      <c r="P64" s="24">
        <v>0.38</v>
      </c>
      <c r="Q64" s="24">
        <v>0.6</v>
      </c>
      <c r="R64" s="24">
        <v>0.7</v>
      </c>
      <c r="S64" s="24">
        <v>0.77</v>
      </c>
      <c r="T64" s="24">
        <v>0.83</v>
      </c>
      <c r="U64" s="24">
        <v>0.88</v>
      </c>
      <c r="V64" s="24">
        <v>0.86</v>
      </c>
      <c r="W64" s="24">
        <v>0.68</v>
      </c>
      <c r="X64" s="24">
        <v>0.57</v>
      </c>
      <c r="Y64" s="24">
        <v>0.69</v>
      </c>
      <c r="Z64" s="24">
        <v>0.7</v>
      </c>
      <c r="AA64" s="24">
        <v>0.65</v>
      </c>
      <c r="AB64" s="24">
        <v>0.61</v>
      </c>
      <c r="AC64" s="24">
        <v>0.58</v>
      </c>
      <c r="AD64" s="24">
        <v>0.49</v>
      </c>
      <c r="AE64" s="24">
        <v>0.47</v>
      </c>
      <c r="AF64" s="5"/>
      <c r="AG64" s="5">
        <f t="shared" si="6"/>
        <v>0.35000000000000003</v>
      </c>
      <c r="AH64" s="5">
        <f t="shared" si="7"/>
        <v>0.7000000000000001</v>
      </c>
      <c r="AI64" s="5">
        <f t="shared" si="8"/>
        <v>0.8500000000000001</v>
      </c>
      <c r="AJ64" s="5">
        <f t="shared" si="9"/>
        <v>0.65</v>
      </c>
      <c r="AK64" s="5">
        <f t="shared" si="10"/>
        <v>0.65</v>
      </c>
      <c r="AL64" s="5">
        <f t="shared" si="11"/>
        <v>0.5</v>
      </c>
      <c r="AM64" s="4" t="s">
        <v>132</v>
      </c>
    </row>
    <row r="65" spans="2:40" ht="12">
      <c r="B65" s="7" t="s">
        <v>330</v>
      </c>
      <c r="C65" s="7" t="s">
        <v>14</v>
      </c>
      <c r="D65" s="7">
        <v>1.6</v>
      </c>
      <c r="E65" s="7">
        <v>200</v>
      </c>
      <c r="F65" s="7" t="s">
        <v>88</v>
      </c>
      <c r="G65" s="7" t="s">
        <v>54</v>
      </c>
      <c r="H65" s="7" t="s">
        <v>427</v>
      </c>
      <c r="I65" s="28">
        <v>0.403</v>
      </c>
      <c r="J65" s="7"/>
      <c r="K65" s="7" t="s">
        <v>105</v>
      </c>
      <c r="L65" s="7" t="s">
        <v>3</v>
      </c>
      <c r="M65" s="7" t="s">
        <v>32</v>
      </c>
      <c r="N65" s="25">
        <v>0.27</v>
      </c>
      <c r="O65" s="25">
        <v>0.43</v>
      </c>
      <c r="P65" s="25">
        <v>0.51</v>
      </c>
      <c r="Q65" s="25">
        <v>0.72</v>
      </c>
      <c r="R65" s="25">
        <v>0.8</v>
      </c>
      <c r="S65" s="25">
        <v>0.8</v>
      </c>
      <c r="T65" s="25">
        <v>0.86</v>
      </c>
      <c r="U65" s="25">
        <v>0.89</v>
      </c>
      <c r="V65" s="25">
        <v>0.87</v>
      </c>
      <c r="W65" s="25">
        <v>0.68</v>
      </c>
      <c r="X65" s="25">
        <v>0.61</v>
      </c>
      <c r="Y65" s="25">
        <v>0.7</v>
      </c>
      <c r="Z65" s="25">
        <v>0.68</v>
      </c>
      <c r="AA65" s="25">
        <v>0.67</v>
      </c>
      <c r="AB65" s="25">
        <v>0.65</v>
      </c>
      <c r="AC65" s="25">
        <v>0.59</v>
      </c>
      <c r="AD65" s="25">
        <v>0.55</v>
      </c>
      <c r="AE65" s="25">
        <v>0.52</v>
      </c>
      <c r="AF65" s="57"/>
      <c r="AG65" s="5">
        <f t="shared" si="6"/>
        <v>0.4</v>
      </c>
      <c r="AH65" s="5">
        <f t="shared" si="7"/>
        <v>0.75</v>
      </c>
      <c r="AI65" s="5">
        <f t="shared" si="8"/>
        <v>0.8500000000000001</v>
      </c>
      <c r="AJ65" s="5">
        <f t="shared" si="9"/>
        <v>0.65</v>
      </c>
      <c r="AK65" s="5">
        <f t="shared" si="10"/>
        <v>0.65</v>
      </c>
      <c r="AL65" s="5">
        <f t="shared" si="11"/>
        <v>0.55</v>
      </c>
      <c r="AM65" s="7"/>
      <c r="AN65" s="7"/>
    </row>
    <row r="66" spans="2:39" ht="12">
      <c r="B66" s="8" t="s">
        <v>289</v>
      </c>
      <c r="C66" s="57" t="s">
        <v>18</v>
      </c>
      <c r="D66" s="6">
        <v>2.5</v>
      </c>
      <c r="E66" s="3">
        <v>200</v>
      </c>
      <c r="F66" s="4" t="s">
        <v>26</v>
      </c>
      <c r="G66" s="4" t="s">
        <v>218</v>
      </c>
      <c r="H66" s="4"/>
      <c r="I66" s="4"/>
      <c r="J66" s="4"/>
      <c r="K66" s="17" t="s">
        <v>443</v>
      </c>
      <c r="L66" s="17" t="s">
        <v>0</v>
      </c>
      <c r="M66" s="17" t="str">
        <f>"NRC = "&amp;IF(AVERAGE(AG66:AL66)&lt;1.01,ROUND(AVERAGE(AG66:AL66)/0.05,0)*0.05,1)</f>
        <v>NRC = 0,85</v>
      </c>
      <c r="N66" s="24">
        <v>0.27</v>
      </c>
      <c r="O66" s="24">
        <v>0.45</v>
      </c>
      <c r="P66" s="24">
        <v>0.65</v>
      </c>
      <c r="Q66" s="24">
        <v>0.8</v>
      </c>
      <c r="R66" s="24">
        <v>0.89</v>
      </c>
      <c r="S66" s="24">
        <v>0.94</v>
      </c>
      <c r="T66" s="24">
        <v>1.07</v>
      </c>
      <c r="U66" s="24">
        <v>1</v>
      </c>
      <c r="V66" s="24">
        <v>0.95</v>
      </c>
      <c r="W66" s="24">
        <v>0.84</v>
      </c>
      <c r="X66" s="24">
        <v>0.82</v>
      </c>
      <c r="Y66" s="24">
        <v>0.95</v>
      </c>
      <c r="Z66" s="24">
        <v>0.96</v>
      </c>
      <c r="AA66" s="24">
        <v>0.96</v>
      </c>
      <c r="AB66" s="24">
        <v>0.95</v>
      </c>
      <c r="AC66" s="24">
        <v>0.9</v>
      </c>
      <c r="AD66" s="24">
        <v>0.89</v>
      </c>
      <c r="AE66" s="24">
        <v>0.86</v>
      </c>
      <c r="AF66" s="5"/>
      <c r="AG66" s="5">
        <f aca="true" t="shared" si="12" ref="AG66:AG96">IF(AVERAGE(N66:P66)&lt;1.01,ROUND(AVERAGE(N66:P66)/0.05,0)*0.05,1)</f>
        <v>0.45</v>
      </c>
      <c r="AH66" s="5">
        <f aca="true" t="shared" si="13" ref="AH66:AH96">IF(AVERAGE(Q66:S66)&lt;1.01,ROUND(AVERAGE(Q66:S66)/0.05,0)*0.05,1)</f>
        <v>0.9</v>
      </c>
      <c r="AI66" s="5">
        <f aca="true" t="shared" si="14" ref="AI66:AI96">IF(AVERAGE(T66:V66)&lt;1.01,ROUND(AVERAGE(T66:V66)/0.05,0)*0.05,1)</f>
        <v>1</v>
      </c>
      <c r="AJ66" s="5">
        <f aca="true" t="shared" si="15" ref="AJ66:AJ96">IF(AVERAGE(W66:Y66)&lt;1.01,ROUND(AVERAGE(W66:Y66)/0.05,0)*0.05,1)</f>
        <v>0.8500000000000001</v>
      </c>
      <c r="AK66" s="5">
        <f aca="true" t="shared" si="16" ref="AK66:AK96">IF(AVERAGE(Z66:AB66)&lt;1.01,ROUND(AVERAGE(Z66:AB66)/0.05,0)*0.05,1)</f>
        <v>0.9500000000000001</v>
      </c>
      <c r="AL66" s="5">
        <f aca="true" t="shared" si="17" ref="AL66:AL96">IF(AVERAGE(AC66:AE66)&lt;1.01,ROUND(AVERAGE(AC66:AE66)/0.05,0)*0.05,1)</f>
        <v>0.9</v>
      </c>
      <c r="AM66" s="4" t="s">
        <v>374</v>
      </c>
    </row>
    <row r="67" spans="1:39" ht="12">
      <c r="A67" s="8" t="s">
        <v>108</v>
      </c>
      <c r="B67" s="8" t="s">
        <v>182</v>
      </c>
      <c r="C67" s="7" t="s">
        <v>229</v>
      </c>
      <c r="D67" s="6">
        <v>1.5</v>
      </c>
      <c r="E67" s="3">
        <v>200</v>
      </c>
      <c r="F67" s="4" t="s">
        <v>88</v>
      </c>
      <c r="G67" s="4" t="s">
        <v>216</v>
      </c>
      <c r="H67" s="7" t="s">
        <v>424</v>
      </c>
      <c r="I67" s="27">
        <v>0.79</v>
      </c>
      <c r="J67" s="4"/>
      <c r="K67" s="8" t="s">
        <v>468</v>
      </c>
      <c r="L67" s="4" t="s">
        <v>2</v>
      </c>
      <c r="M67" s="4" t="s">
        <v>30</v>
      </c>
      <c r="N67" s="24">
        <v>0.27</v>
      </c>
      <c r="O67" s="24">
        <v>0.46</v>
      </c>
      <c r="P67" s="24">
        <v>0.53</v>
      </c>
      <c r="Q67" s="24">
        <v>0.61</v>
      </c>
      <c r="R67" s="24">
        <v>0.66</v>
      </c>
      <c r="S67" s="24">
        <v>0.59</v>
      </c>
      <c r="T67" s="24">
        <v>0.6</v>
      </c>
      <c r="U67" s="24">
        <v>0.62</v>
      </c>
      <c r="V67" s="24">
        <v>0.6</v>
      </c>
      <c r="W67" s="24">
        <v>0.56</v>
      </c>
      <c r="X67" s="24">
        <v>0.59</v>
      </c>
      <c r="Y67" s="24">
        <v>0.57</v>
      </c>
      <c r="Z67" s="24">
        <v>0.57</v>
      </c>
      <c r="AA67" s="24">
        <v>0.49</v>
      </c>
      <c r="AB67" s="24">
        <v>0.44</v>
      </c>
      <c r="AC67" s="24">
        <v>0.4</v>
      </c>
      <c r="AD67" s="24">
        <v>0.35</v>
      </c>
      <c r="AE67" s="24">
        <v>0.31</v>
      </c>
      <c r="AF67" s="5"/>
      <c r="AG67" s="5">
        <f t="shared" si="12"/>
        <v>0.4</v>
      </c>
      <c r="AH67" s="5">
        <f t="shared" si="13"/>
        <v>0.6000000000000001</v>
      </c>
      <c r="AI67" s="5">
        <f t="shared" si="14"/>
        <v>0.6000000000000001</v>
      </c>
      <c r="AJ67" s="5">
        <f t="shared" si="15"/>
        <v>0.55</v>
      </c>
      <c r="AK67" s="5">
        <f t="shared" si="16"/>
        <v>0.5</v>
      </c>
      <c r="AL67" s="5">
        <f t="shared" si="17"/>
        <v>0.35000000000000003</v>
      </c>
      <c r="AM67" s="4" t="s">
        <v>370</v>
      </c>
    </row>
    <row r="68" spans="1:39" ht="12">
      <c r="A68" s="8" t="s">
        <v>81</v>
      </c>
      <c r="B68" s="8" t="s">
        <v>271</v>
      </c>
      <c r="C68" s="57" t="s">
        <v>18</v>
      </c>
      <c r="D68" s="6">
        <v>2.5</v>
      </c>
      <c r="E68" s="3">
        <v>400</v>
      </c>
      <c r="F68" s="4" t="s">
        <v>26</v>
      </c>
      <c r="G68" s="4" t="s">
        <v>54</v>
      </c>
      <c r="H68" s="4"/>
      <c r="I68" s="4"/>
      <c r="J68" s="4"/>
      <c r="K68" s="8" t="s">
        <v>469</v>
      </c>
      <c r="L68" s="4" t="s">
        <v>3</v>
      </c>
      <c r="M68" s="4" t="s">
        <v>32</v>
      </c>
      <c r="N68" s="24">
        <v>0.27</v>
      </c>
      <c r="O68" s="24">
        <v>0.56</v>
      </c>
      <c r="P68" s="24">
        <v>0.74</v>
      </c>
      <c r="Q68" s="24">
        <v>0.82</v>
      </c>
      <c r="R68" s="24">
        <v>0.82</v>
      </c>
      <c r="S68" s="24">
        <v>0.84</v>
      </c>
      <c r="T68" s="24">
        <v>0.73</v>
      </c>
      <c r="U68" s="24">
        <v>0.63</v>
      </c>
      <c r="V68" s="24">
        <v>0.73</v>
      </c>
      <c r="W68" s="24">
        <v>0.73</v>
      </c>
      <c r="X68" s="24">
        <v>0.72</v>
      </c>
      <c r="Y68" s="24">
        <v>0.78</v>
      </c>
      <c r="Z68" s="24">
        <v>0.8</v>
      </c>
      <c r="AA68" s="24">
        <v>0.83</v>
      </c>
      <c r="AB68" s="24">
        <v>0.84</v>
      </c>
      <c r="AC68" s="24">
        <v>0.84</v>
      </c>
      <c r="AD68" s="24">
        <v>0.83</v>
      </c>
      <c r="AE68" s="24">
        <v>0.83</v>
      </c>
      <c r="AF68" s="5"/>
      <c r="AG68" s="5">
        <f t="shared" si="12"/>
        <v>0.5</v>
      </c>
      <c r="AH68" s="5">
        <f t="shared" si="13"/>
        <v>0.8500000000000001</v>
      </c>
      <c r="AI68" s="5">
        <f t="shared" si="14"/>
        <v>0.7000000000000001</v>
      </c>
      <c r="AJ68" s="5">
        <f t="shared" si="15"/>
        <v>0.75</v>
      </c>
      <c r="AK68" s="5">
        <f t="shared" si="16"/>
        <v>0.8</v>
      </c>
      <c r="AL68" s="5">
        <f t="shared" si="17"/>
        <v>0.8500000000000001</v>
      </c>
      <c r="AM68" s="4" t="s">
        <v>54</v>
      </c>
    </row>
    <row r="69" spans="1:39" ht="12">
      <c r="A69" s="8" t="s">
        <v>396</v>
      </c>
      <c r="B69" s="8" t="s">
        <v>62</v>
      </c>
      <c r="C69" s="7" t="s">
        <v>229</v>
      </c>
      <c r="D69" s="6">
        <v>1.5</v>
      </c>
      <c r="E69" s="3">
        <v>200</v>
      </c>
      <c r="F69" s="4" t="s">
        <v>26</v>
      </c>
      <c r="G69" s="4" t="s">
        <v>54</v>
      </c>
      <c r="H69" s="4"/>
      <c r="I69" s="4"/>
      <c r="J69" s="4"/>
      <c r="K69" s="8" t="s">
        <v>73</v>
      </c>
      <c r="L69" s="4" t="s">
        <v>3</v>
      </c>
      <c r="M69" s="4" t="s">
        <v>34</v>
      </c>
      <c r="N69" s="24">
        <v>0.28</v>
      </c>
      <c r="O69" s="24">
        <v>0.31</v>
      </c>
      <c r="P69" s="24">
        <v>0.39</v>
      </c>
      <c r="Q69" s="24">
        <v>0.6</v>
      </c>
      <c r="R69" s="24">
        <v>0.73</v>
      </c>
      <c r="S69" s="24">
        <v>0.88</v>
      </c>
      <c r="T69" s="24">
        <v>0.86</v>
      </c>
      <c r="U69" s="24">
        <v>0.87</v>
      </c>
      <c r="V69" s="24">
        <v>0.86</v>
      </c>
      <c r="W69" s="24">
        <v>0.64</v>
      </c>
      <c r="X69" s="24">
        <v>0.55</v>
      </c>
      <c r="Y69" s="24">
        <v>0.65</v>
      </c>
      <c r="Z69" s="24">
        <v>0.71</v>
      </c>
      <c r="AA69" s="24">
        <v>0.68</v>
      </c>
      <c r="AB69" s="24">
        <v>0.73</v>
      </c>
      <c r="AC69" s="24">
        <v>0.69</v>
      </c>
      <c r="AD69" s="24">
        <v>0.66</v>
      </c>
      <c r="AE69" s="24">
        <v>0.68</v>
      </c>
      <c r="AF69" s="5"/>
      <c r="AG69" s="5">
        <f t="shared" si="12"/>
        <v>0.35000000000000003</v>
      </c>
      <c r="AH69" s="5">
        <f t="shared" si="13"/>
        <v>0.75</v>
      </c>
      <c r="AI69" s="5">
        <f t="shared" si="14"/>
        <v>0.8500000000000001</v>
      </c>
      <c r="AJ69" s="5">
        <f t="shared" si="15"/>
        <v>0.6000000000000001</v>
      </c>
      <c r="AK69" s="5">
        <f t="shared" si="16"/>
        <v>0.7000000000000001</v>
      </c>
      <c r="AL69" s="5">
        <f t="shared" si="17"/>
        <v>0.7000000000000001</v>
      </c>
      <c r="AM69" s="4" t="s">
        <v>54</v>
      </c>
    </row>
    <row r="70" spans="2:39" ht="12">
      <c r="B70" s="8" t="s">
        <v>62</v>
      </c>
      <c r="C70" s="7" t="s">
        <v>397</v>
      </c>
      <c r="D70" s="6">
        <v>1.5</v>
      </c>
      <c r="E70" s="3">
        <v>200</v>
      </c>
      <c r="F70" s="4" t="s">
        <v>88</v>
      </c>
      <c r="G70" s="4" t="s">
        <v>54</v>
      </c>
      <c r="H70" s="4"/>
      <c r="I70" s="4"/>
      <c r="J70" s="4"/>
      <c r="K70" s="8" t="s">
        <v>109</v>
      </c>
      <c r="L70" s="4" t="s">
        <v>3</v>
      </c>
      <c r="M70" s="4" t="s">
        <v>34</v>
      </c>
      <c r="N70" s="24">
        <v>0.28</v>
      </c>
      <c r="O70" s="24">
        <v>0.31</v>
      </c>
      <c r="P70" s="24">
        <v>0.39</v>
      </c>
      <c r="Q70" s="24">
        <v>0.6</v>
      </c>
      <c r="R70" s="24">
        <v>0.73</v>
      </c>
      <c r="S70" s="24">
        <v>0.88</v>
      </c>
      <c r="T70" s="24">
        <v>0.86</v>
      </c>
      <c r="U70" s="24">
        <v>0.87</v>
      </c>
      <c r="V70" s="24">
        <v>0.86</v>
      </c>
      <c r="W70" s="24">
        <v>0.64</v>
      </c>
      <c r="X70" s="24">
        <v>0.55</v>
      </c>
      <c r="Y70" s="24">
        <v>0.65</v>
      </c>
      <c r="Z70" s="24">
        <v>0.71</v>
      </c>
      <c r="AA70" s="24">
        <v>0.68</v>
      </c>
      <c r="AB70" s="24">
        <v>0.73</v>
      </c>
      <c r="AC70" s="24">
        <v>0.69</v>
      </c>
      <c r="AD70" s="24">
        <v>0.66</v>
      </c>
      <c r="AE70" s="24">
        <v>0.68</v>
      </c>
      <c r="AF70" s="5"/>
      <c r="AG70" s="5">
        <f t="shared" si="12"/>
        <v>0.35000000000000003</v>
      </c>
      <c r="AH70" s="5">
        <f t="shared" si="13"/>
        <v>0.75</v>
      </c>
      <c r="AI70" s="5">
        <f t="shared" si="14"/>
        <v>0.8500000000000001</v>
      </c>
      <c r="AJ70" s="5">
        <f t="shared" si="15"/>
        <v>0.6000000000000001</v>
      </c>
      <c r="AK70" s="5">
        <f t="shared" si="16"/>
        <v>0.7000000000000001</v>
      </c>
      <c r="AL70" s="5">
        <f t="shared" si="17"/>
        <v>0.7000000000000001</v>
      </c>
      <c r="AM70" s="4" t="s">
        <v>54</v>
      </c>
    </row>
    <row r="71" spans="2:39" ht="12">
      <c r="B71" s="8" t="s">
        <v>196</v>
      </c>
      <c r="C71" s="57" t="s">
        <v>229</v>
      </c>
      <c r="D71" s="6">
        <v>1.5</v>
      </c>
      <c r="E71" s="6">
        <v>200</v>
      </c>
      <c r="F71" s="4" t="s">
        <v>26</v>
      </c>
      <c r="G71" s="4" t="s">
        <v>410</v>
      </c>
      <c r="H71" s="4" t="s">
        <v>423</v>
      </c>
      <c r="I71" s="18">
        <v>0.37</v>
      </c>
      <c r="J71" s="4" t="s">
        <v>418</v>
      </c>
      <c r="K71" s="8" t="s">
        <v>470</v>
      </c>
      <c r="L71" s="4" t="s">
        <v>3</v>
      </c>
      <c r="M71" s="4" t="s">
        <v>31</v>
      </c>
      <c r="N71" s="24">
        <v>0.28</v>
      </c>
      <c r="O71" s="24">
        <v>0.35</v>
      </c>
      <c r="P71" s="24">
        <v>0.34</v>
      </c>
      <c r="Q71" s="24">
        <v>0.4</v>
      </c>
      <c r="R71" s="24">
        <v>0.49</v>
      </c>
      <c r="S71" s="24">
        <v>0.68</v>
      </c>
      <c r="T71" s="24">
        <v>0.81</v>
      </c>
      <c r="U71" s="24">
        <v>0.97</v>
      </c>
      <c r="V71" s="24">
        <v>1.02</v>
      </c>
      <c r="W71" s="24">
        <v>1.04</v>
      </c>
      <c r="X71" s="24">
        <v>1.01</v>
      </c>
      <c r="Y71" s="24">
        <v>0.92</v>
      </c>
      <c r="Z71" s="24">
        <v>0.85</v>
      </c>
      <c r="AA71" s="24">
        <v>0.77</v>
      </c>
      <c r="AB71" s="24">
        <v>0.68</v>
      </c>
      <c r="AC71" s="24">
        <v>0.62</v>
      </c>
      <c r="AD71" s="24">
        <v>0.61</v>
      </c>
      <c r="AE71" s="24">
        <v>0.61</v>
      </c>
      <c r="AF71" s="5"/>
      <c r="AG71" s="5">
        <f t="shared" si="12"/>
        <v>0.30000000000000004</v>
      </c>
      <c r="AH71" s="5">
        <f t="shared" si="13"/>
        <v>0.5</v>
      </c>
      <c r="AI71" s="5">
        <f t="shared" si="14"/>
        <v>0.9500000000000001</v>
      </c>
      <c r="AJ71" s="5">
        <f t="shared" si="15"/>
        <v>1</v>
      </c>
      <c r="AK71" s="5">
        <f t="shared" si="16"/>
        <v>0.75</v>
      </c>
      <c r="AL71" s="5">
        <f t="shared" si="17"/>
        <v>0.6000000000000001</v>
      </c>
      <c r="AM71" s="4" t="s">
        <v>392</v>
      </c>
    </row>
    <row r="72" spans="2:39" ht="12">
      <c r="B72" s="8" t="s">
        <v>319</v>
      </c>
      <c r="C72" s="57" t="s">
        <v>8</v>
      </c>
      <c r="D72" s="6">
        <v>0.7</v>
      </c>
      <c r="E72" s="3">
        <v>200</v>
      </c>
      <c r="F72" s="4" t="s">
        <v>26</v>
      </c>
      <c r="G72" s="4" t="s">
        <v>410</v>
      </c>
      <c r="H72" s="4" t="s">
        <v>423</v>
      </c>
      <c r="I72" s="18">
        <v>0.37</v>
      </c>
      <c r="J72" s="4" t="s">
        <v>418</v>
      </c>
      <c r="K72" s="5" t="s">
        <v>465</v>
      </c>
      <c r="L72" s="17" t="s">
        <v>3</v>
      </c>
      <c r="M72" s="17" t="s">
        <v>34</v>
      </c>
      <c r="N72" s="24">
        <v>0.28</v>
      </c>
      <c r="O72" s="24">
        <v>0.36</v>
      </c>
      <c r="P72" s="24">
        <v>0.38</v>
      </c>
      <c r="Q72" s="24">
        <v>0.49</v>
      </c>
      <c r="R72" s="24">
        <v>0.57</v>
      </c>
      <c r="S72" s="24">
        <v>0.71</v>
      </c>
      <c r="T72" s="24">
        <v>0.77</v>
      </c>
      <c r="U72" s="24">
        <v>0.87</v>
      </c>
      <c r="V72" s="24">
        <v>0.88</v>
      </c>
      <c r="W72" s="24">
        <v>0.85</v>
      </c>
      <c r="X72" s="24">
        <v>0.79</v>
      </c>
      <c r="Y72" s="24">
        <v>0.73</v>
      </c>
      <c r="Z72" s="24">
        <v>0.66</v>
      </c>
      <c r="AA72" s="24">
        <v>0.61</v>
      </c>
      <c r="AB72" s="24">
        <v>0.52</v>
      </c>
      <c r="AC72" s="24">
        <v>0.47</v>
      </c>
      <c r="AD72" s="24">
        <v>0.45</v>
      </c>
      <c r="AE72" s="24">
        <v>0.44</v>
      </c>
      <c r="AF72" s="5"/>
      <c r="AG72" s="5">
        <f t="shared" si="12"/>
        <v>0.35000000000000003</v>
      </c>
      <c r="AH72" s="5">
        <f t="shared" si="13"/>
        <v>0.6000000000000001</v>
      </c>
      <c r="AI72" s="5">
        <f t="shared" si="14"/>
        <v>0.8500000000000001</v>
      </c>
      <c r="AJ72" s="5">
        <f t="shared" si="15"/>
        <v>0.8</v>
      </c>
      <c r="AK72" s="5">
        <f t="shared" si="16"/>
        <v>0.6000000000000001</v>
      </c>
      <c r="AL72" s="5">
        <f t="shared" si="17"/>
        <v>0.45</v>
      </c>
      <c r="AM72" s="4" t="s">
        <v>386</v>
      </c>
    </row>
    <row r="73" spans="2:39" ht="12">
      <c r="B73" s="10" t="s">
        <v>313</v>
      </c>
      <c r="C73" s="7" t="s">
        <v>18</v>
      </c>
      <c r="D73" s="6">
        <v>2.5</v>
      </c>
      <c r="E73" s="3">
        <v>200</v>
      </c>
      <c r="F73" s="4" t="s">
        <v>51</v>
      </c>
      <c r="G73" s="4" t="s">
        <v>233</v>
      </c>
      <c r="H73" s="4"/>
      <c r="I73" s="4"/>
      <c r="J73" s="4"/>
      <c r="K73" s="8" t="s">
        <v>460</v>
      </c>
      <c r="L73" s="4" t="s">
        <v>0</v>
      </c>
      <c r="M73" s="4" t="s">
        <v>35</v>
      </c>
      <c r="N73" s="24">
        <v>0.28</v>
      </c>
      <c r="O73" s="24">
        <v>0.39</v>
      </c>
      <c r="P73" s="24">
        <v>0.63</v>
      </c>
      <c r="Q73" s="24">
        <v>0.79</v>
      </c>
      <c r="R73" s="24">
        <v>0.93</v>
      </c>
      <c r="S73" s="24">
        <v>0.96</v>
      </c>
      <c r="T73" s="24">
        <v>1.02</v>
      </c>
      <c r="U73" s="24">
        <v>1.02</v>
      </c>
      <c r="V73" s="24">
        <v>0.98</v>
      </c>
      <c r="W73" s="24">
        <v>0.94</v>
      </c>
      <c r="X73" s="24">
        <v>0.9</v>
      </c>
      <c r="Y73" s="24">
        <v>0.98</v>
      </c>
      <c r="Z73" s="24">
        <v>0.99</v>
      </c>
      <c r="AA73" s="24">
        <v>0.96</v>
      </c>
      <c r="AB73" s="24">
        <v>0.93</v>
      </c>
      <c r="AC73" s="24">
        <v>0.92</v>
      </c>
      <c r="AD73" s="24">
        <v>0.92</v>
      </c>
      <c r="AE73" s="24">
        <v>0.87</v>
      </c>
      <c r="AF73" s="5"/>
      <c r="AG73" s="5">
        <f t="shared" si="12"/>
        <v>0.45</v>
      </c>
      <c r="AH73" s="5">
        <f t="shared" si="13"/>
        <v>0.9</v>
      </c>
      <c r="AI73" s="5">
        <f t="shared" si="14"/>
        <v>1</v>
      </c>
      <c r="AJ73" s="5">
        <f t="shared" si="15"/>
        <v>0.9500000000000001</v>
      </c>
      <c r="AK73" s="5">
        <f t="shared" si="16"/>
        <v>0.9500000000000001</v>
      </c>
      <c r="AL73" s="5">
        <f t="shared" si="17"/>
        <v>0.9</v>
      </c>
      <c r="AM73" s="4" t="s">
        <v>381</v>
      </c>
    </row>
    <row r="74" spans="2:39" ht="12">
      <c r="B74" s="10" t="s">
        <v>314</v>
      </c>
      <c r="C74" s="7" t="s">
        <v>18</v>
      </c>
      <c r="D74" s="6">
        <v>2.5</v>
      </c>
      <c r="E74" s="3">
        <v>200</v>
      </c>
      <c r="F74" s="4" t="s">
        <v>51</v>
      </c>
      <c r="G74" s="4" t="s">
        <v>414</v>
      </c>
      <c r="H74" s="4" t="s">
        <v>428</v>
      </c>
      <c r="I74" s="18">
        <v>0.29</v>
      </c>
      <c r="J74" s="4" t="s">
        <v>419</v>
      </c>
      <c r="K74" s="8" t="s">
        <v>471</v>
      </c>
      <c r="L74" s="4" t="s">
        <v>0</v>
      </c>
      <c r="M74" s="4" t="s">
        <v>32</v>
      </c>
      <c r="N74" s="24">
        <v>0.36</v>
      </c>
      <c r="O74" s="24">
        <v>0.42</v>
      </c>
      <c r="P74" s="24">
        <v>0.46</v>
      </c>
      <c r="Q74" s="24">
        <v>0.49</v>
      </c>
      <c r="R74" s="24">
        <v>0.52</v>
      </c>
      <c r="S74" s="24">
        <v>0.68</v>
      </c>
      <c r="T74" s="24">
        <v>0.76</v>
      </c>
      <c r="U74" s="24">
        <v>0.87</v>
      </c>
      <c r="V74" s="24">
        <v>0.94</v>
      </c>
      <c r="W74" s="24">
        <v>1.01</v>
      </c>
      <c r="X74" s="24">
        <v>0.94</v>
      </c>
      <c r="Y74" s="24">
        <v>0.86</v>
      </c>
      <c r="Z74" s="24">
        <v>0.76</v>
      </c>
      <c r="AA74" s="24">
        <v>0.65</v>
      </c>
      <c r="AB74" s="24">
        <v>0.6</v>
      </c>
      <c r="AC74" s="24">
        <v>0.61</v>
      </c>
      <c r="AD74" s="24">
        <v>0.64</v>
      </c>
      <c r="AE74" s="24">
        <v>0.6</v>
      </c>
      <c r="AF74" s="5"/>
      <c r="AG74" s="5">
        <f t="shared" si="12"/>
        <v>0.4</v>
      </c>
      <c r="AH74" s="5">
        <f t="shared" si="13"/>
        <v>0.55</v>
      </c>
      <c r="AI74" s="5">
        <f t="shared" si="14"/>
        <v>0.8500000000000001</v>
      </c>
      <c r="AJ74" s="5">
        <f t="shared" si="15"/>
        <v>0.9500000000000001</v>
      </c>
      <c r="AK74" s="5">
        <f t="shared" si="16"/>
        <v>0.65</v>
      </c>
      <c r="AL74" s="5">
        <f t="shared" si="17"/>
        <v>0.6000000000000001</v>
      </c>
      <c r="AM74" s="4" t="s">
        <v>382</v>
      </c>
    </row>
    <row r="75" spans="1:39" ht="12">
      <c r="A75" s="8" t="s">
        <v>82</v>
      </c>
      <c r="B75" s="8" t="s">
        <v>275</v>
      </c>
      <c r="C75" s="57" t="s">
        <v>18</v>
      </c>
      <c r="D75" s="6">
        <v>2.5</v>
      </c>
      <c r="E75" s="3">
        <v>200</v>
      </c>
      <c r="F75" s="4" t="s">
        <v>26</v>
      </c>
      <c r="G75" s="4" t="s">
        <v>209</v>
      </c>
      <c r="H75" s="4"/>
      <c r="I75" s="4"/>
      <c r="J75" s="4"/>
      <c r="K75" s="8" t="s">
        <v>472</v>
      </c>
      <c r="L75" s="4" t="s">
        <v>0</v>
      </c>
      <c r="M75" s="4" t="s">
        <v>35</v>
      </c>
      <c r="N75" s="24">
        <v>0.28</v>
      </c>
      <c r="O75" s="24">
        <v>0.43</v>
      </c>
      <c r="P75" s="24">
        <v>0.68</v>
      </c>
      <c r="Q75" s="24">
        <v>0.8</v>
      </c>
      <c r="R75" s="24">
        <v>0.88</v>
      </c>
      <c r="S75" s="24">
        <v>0.95</v>
      </c>
      <c r="T75" s="24">
        <v>1.04</v>
      </c>
      <c r="U75" s="24">
        <v>0.98</v>
      </c>
      <c r="V75" s="24">
        <v>0.95</v>
      </c>
      <c r="W75" s="24">
        <v>0.92</v>
      </c>
      <c r="X75" s="24">
        <v>0.94</v>
      </c>
      <c r="Y75" s="24">
        <v>1</v>
      </c>
      <c r="Z75" s="24">
        <v>1</v>
      </c>
      <c r="AA75" s="24">
        <v>1.02</v>
      </c>
      <c r="AB75" s="24">
        <v>0.98</v>
      </c>
      <c r="AC75" s="24">
        <v>0.96</v>
      </c>
      <c r="AD75" s="24">
        <v>0.91</v>
      </c>
      <c r="AE75" s="24">
        <v>0.85</v>
      </c>
      <c r="AF75" s="5"/>
      <c r="AG75" s="5">
        <f t="shared" si="12"/>
        <v>0.45</v>
      </c>
      <c r="AH75" s="5">
        <f t="shared" si="13"/>
        <v>0.9</v>
      </c>
      <c r="AI75" s="5">
        <f t="shared" si="14"/>
        <v>1</v>
      </c>
      <c r="AJ75" s="5">
        <f t="shared" si="15"/>
        <v>0.9500000000000001</v>
      </c>
      <c r="AK75" s="5">
        <f t="shared" si="16"/>
        <v>1</v>
      </c>
      <c r="AL75" s="5">
        <f t="shared" si="17"/>
        <v>0.9</v>
      </c>
      <c r="AM75" s="4" t="s">
        <v>351</v>
      </c>
    </row>
    <row r="76" spans="1:39" ht="12">
      <c r="A76" s="8" t="s">
        <v>67</v>
      </c>
      <c r="B76" s="8" t="s">
        <v>70</v>
      </c>
      <c r="C76" s="7" t="s">
        <v>22</v>
      </c>
      <c r="D76" s="9">
        <v>3</v>
      </c>
      <c r="E76" s="3">
        <v>200</v>
      </c>
      <c r="F76" s="4" t="s">
        <v>26</v>
      </c>
      <c r="G76" s="4" t="s">
        <v>54</v>
      </c>
      <c r="H76" s="4"/>
      <c r="I76" s="4"/>
      <c r="J76" s="4"/>
      <c r="K76" s="8" t="s">
        <v>66</v>
      </c>
      <c r="L76" s="4" t="s">
        <v>3</v>
      </c>
      <c r="M76" s="4" t="s">
        <v>32</v>
      </c>
      <c r="N76" s="24">
        <v>0.28</v>
      </c>
      <c r="O76" s="24">
        <v>0.46</v>
      </c>
      <c r="P76" s="24">
        <v>0.52</v>
      </c>
      <c r="Q76" s="24">
        <v>0.68</v>
      </c>
      <c r="R76" s="24">
        <v>0.76</v>
      </c>
      <c r="S76" s="24">
        <v>0.77</v>
      </c>
      <c r="T76" s="24">
        <v>0.87</v>
      </c>
      <c r="U76" s="24">
        <v>0.93</v>
      </c>
      <c r="V76" s="24">
        <v>0.89</v>
      </c>
      <c r="W76" s="24">
        <v>0.73</v>
      </c>
      <c r="X76" s="24">
        <v>0.64</v>
      </c>
      <c r="Y76" s="24">
        <v>0.73</v>
      </c>
      <c r="Z76" s="24">
        <v>0.77</v>
      </c>
      <c r="AA76" s="24">
        <v>0.72</v>
      </c>
      <c r="AB76" s="24">
        <v>0.74</v>
      </c>
      <c r="AC76" s="24">
        <v>0.71</v>
      </c>
      <c r="AD76" s="24">
        <v>0.67</v>
      </c>
      <c r="AE76" s="24">
        <v>0.65</v>
      </c>
      <c r="AF76" s="5"/>
      <c r="AG76" s="5">
        <f t="shared" si="12"/>
        <v>0.4</v>
      </c>
      <c r="AH76" s="5">
        <f t="shared" si="13"/>
        <v>0.75</v>
      </c>
      <c r="AI76" s="5">
        <f t="shared" si="14"/>
        <v>0.9</v>
      </c>
      <c r="AJ76" s="5">
        <f t="shared" si="15"/>
        <v>0.7000000000000001</v>
      </c>
      <c r="AK76" s="5">
        <f t="shared" si="16"/>
        <v>0.75</v>
      </c>
      <c r="AL76" s="5">
        <f t="shared" si="17"/>
        <v>0.7000000000000001</v>
      </c>
      <c r="AM76" s="4" t="s">
        <v>54</v>
      </c>
    </row>
    <row r="77" spans="1:39" ht="12">
      <c r="A77" s="8" t="s">
        <v>98</v>
      </c>
      <c r="B77" s="8" t="s">
        <v>201</v>
      </c>
      <c r="C77" s="57" t="s">
        <v>18</v>
      </c>
      <c r="D77" s="6">
        <v>2.5</v>
      </c>
      <c r="E77" s="3">
        <v>200</v>
      </c>
      <c r="F77" s="4" t="s">
        <v>88</v>
      </c>
      <c r="G77" s="4" t="s">
        <v>416</v>
      </c>
      <c r="H77" s="4" t="s">
        <v>593</v>
      </c>
      <c r="I77" s="29">
        <v>0.318</v>
      </c>
      <c r="J77" s="4" t="s">
        <v>418</v>
      </c>
      <c r="K77" s="8" t="s">
        <v>457</v>
      </c>
      <c r="L77" s="4" t="s">
        <v>1</v>
      </c>
      <c r="M77" s="4" t="s">
        <v>36</v>
      </c>
      <c r="N77" s="24">
        <v>0.29</v>
      </c>
      <c r="O77" s="24">
        <v>0.3</v>
      </c>
      <c r="P77" s="24">
        <v>0.45</v>
      </c>
      <c r="Q77" s="24">
        <v>0.53</v>
      </c>
      <c r="R77" s="24">
        <v>0.69</v>
      </c>
      <c r="S77" s="24">
        <v>0.79</v>
      </c>
      <c r="T77" s="24">
        <v>0.91</v>
      </c>
      <c r="U77" s="24">
        <v>0.99</v>
      </c>
      <c r="V77" s="24">
        <v>1.01</v>
      </c>
      <c r="W77" s="24">
        <v>1.02</v>
      </c>
      <c r="X77" s="24">
        <v>0.96</v>
      </c>
      <c r="Y77" s="24">
        <v>0.94</v>
      </c>
      <c r="Z77" s="24">
        <v>0.85</v>
      </c>
      <c r="AA77" s="24">
        <v>0.75</v>
      </c>
      <c r="AB77" s="24">
        <v>0.68</v>
      </c>
      <c r="AC77" s="24">
        <v>0.64</v>
      </c>
      <c r="AD77" s="24">
        <v>0.63</v>
      </c>
      <c r="AE77" s="24">
        <v>0.61</v>
      </c>
      <c r="AF77" s="5"/>
      <c r="AG77" s="5">
        <f t="shared" si="12"/>
        <v>0.35000000000000003</v>
      </c>
      <c r="AH77" s="5">
        <f t="shared" si="13"/>
        <v>0.65</v>
      </c>
      <c r="AI77" s="5">
        <f t="shared" si="14"/>
        <v>0.9500000000000001</v>
      </c>
      <c r="AJ77" s="5">
        <f t="shared" si="15"/>
        <v>0.9500000000000001</v>
      </c>
      <c r="AK77" s="5">
        <f t="shared" si="16"/>
        <v>0.75</v>
      </c>
      <c r="AL77" s="5">
        <f t="shared" si="17"/>
        <v>0.65</v>
      </c>
      <c r="AM77" s="4" t="s">
        <v>366</v>
      </c>
    </row>
    <row r="78" spans="1:39" ht="12">
      <c r="A78" s="8" t="s">
        <v>108</v>
      </c>
      <c r="B78" s="8" t="s">
        <v>179</v>
      </c>
      <c r="C78" s="7" t="s">
        <v>229</v>
      </c>
      <c r="D78" s="6">
        <v>1.5</v>
      </c>
      <c r="E78" s="3">
        <v>200</v>
      </c>
      <c r="F78" s="4" t="s">
        <v>88</v>
      </c>
      <c r="G78" s="4" t="s">
        <v>54</v>
      </c>
      <c r="H78" s="7" t="s">
        <v>426</v>
      </c>
      <c r="I78" s="27">
        <v>0.66</v>
      </c>
      <c r="J78" s="4"/>
      <c r="K78" s="8" t="s">
        <v>449</v>
      </c>
      <c r="L78" s="4" t="s">
        <v>3</v>
      </c>
      <c r="M78" s="4" t="s">
        <v>34</v>
      </c>
      <c r="N78" s="24">
        <v>0.29</v>
      </c>
      <c r="O78" s="24">
        <v>0.39</v>
      </c>
      <c r="P78" s="24">
        <v>0.43</v>
      </c>
      <c r="Q78" s="24">
        <v>0.59</v>
      </c>
      <c r="R78" s="24">
        <v>0.72</v>
      </c>
      <c r="S78" s="24">
        <v>0.73</v>
      </c>
      <c r="T78" s="24">
        <v>0.79</v>
      </c>
      <c r="U78" s="24">
        <v>0.84</v>
      </c>
      <c r="V78" s="24">
        <v>0.67</v>
      </c>
      <c r="W78" s="24">
        <v>0.6</v>
      </c>
      <c r="X78" s="24">
        <v>0.6</v>
      </c>
      <c r="Y78" s="24">
        <v>0.67</v>
      </c>
      <c r="Z78" s="24">
        <v>0.64</v>
      </c>
      <c r="AA78" s="24">
        <v>0.57</v>
      </c>
      <c r="AB78" s="24">
        <v>0.52</v>
      </c>
      <c r="AC78" s="24">
        <v>0.49</v>
      </c>
      <c r="AD78" s="24">
        <v>0.43</v>
      </c>
      <c r="AE78" s="24">
        <v>0.38</v>
      </c>
      <c r="AF78" s="5"/>
      <c r="AG78" s="5">
        <f t="shared" si="12"/>
        <v>0.35000000000000003</v>
      </c>
      <c r="AH78" s="5">
        <f t="shared" si="13"/>
        <v>0.7000000000000001</v>
      </c>
      <c r="AI78" s="5">
        <f t="shared" si="14"/>
        <v>0.75</v>
      </c>
      <c r="AJ78" s="5">
        <f t="shared" si="15"/>
        <v>0.6000000000000001</v>
      </c>
      <c r="AK78" s="5">
        <f t="shared" si="16"/>
        <v>0.6000000000000001</v>
      </c>
      <c r="AL78" s="5">
        <f t="shared" si="17"/>
        <v>0.45</v>
      </c>
      <c r="AM78" s="4" t="s">
        <v>132</v>
      </c>
    </row>
    <row r="79" spans="1:39" ht="12">
      <c r="A79" s="8" t="s">
        <v>98</v>
      </c>
      <c r="B79" s="8" t="s">
        <v>199</v>
      </c>
      <c r="C79" s="7" t="s">
        <v>8</v>
      </c>
      <c r="D79" s="6">
        <v>0.7</v>
      </c>
      <c r="E79" s="3">
        <v>200</v>
      </c>
      <c r="F79" s="4" t="s">
        <v>88</v>
      </c>
      <c r="G79" s="4" t="s">
        <v>415</v>
      </c>
      <c r="H79" s="4" t="s">
        <v>593</v>
      </c>
      <c r="I79" s="29">
        <v>0.318</v>
      </c>
      <c r="J79" s="4"/>
      <c r="K79" s="8" t="s">
        <v>103</v>
      </c>
      <c r="L79" s="4" t="s">
        <v>3</v>
      </c>
      <c r="M79" s="17" t="s">
        <v>36</v>
      </c>
      <c r="N79" s="24">
        <v>0.29</v>
      </c>
      <c r="O79" s="24">
        <v>0.4</v>
      </c>
      <c r="P79" s="24">
        <v>0.63</v>
      </c>
      <c r="Q79" s="24">
        <v>0.83</v>
      </c>
      <c r="R79" s="24">
        <v>1.02</v>
      </c>
      <c r="S79" s="24">
        <v>0.99</v>
      </c>
      <c r="T79" s="24">
        <v>0.99</v>
      </c>
      <c r="U79" s="24">
        <v>0.95</v>
      </c>
      <c r="V79" s="24">
        <v>0.86</v>
      </c>
      <c r="W79" s="24">
        <v>0.83</v>
      </c>
      <c r="X79" s="24">
        <v>0.87</v>
      </c>
      <c r="Y79" s="24">
        <v>0.86</v>
      </c>
      <c r="Z79" s="24">
        <v>0.79</v>
      </c>
      <c r="AA79" s="24">
        <v>0.64</v>
      </c>
      <c r="AB79" s="24">
        <v>0.57</v>
      </c>
      <c r="AC79" s="24">
        <v>0.48</v>
      </c>
      <c r="AD79" s="24">
        <v>0.44</v>
      </c>
      <c r="AE79" s="24">
        <v>0.45</v>
      </c>
      <c r="AF79" s="5"/>
      <c r="AG79" s="5">
        <f t="shared" si="12"/>
        <v>0.45</v>
      </c>
      <c r="AH79" s="5">
        <f t="shared" si="13"/>
        <v>0.9500000000000001</v>
      </c>
      <c r="AI79" s="5">
        <f t="shared" si="14"/>
        <v>0.9500000000000001</v>
      </c>
      <c r="AJ79" s="5">
        <f t="shared" si="15"/>
        <v>0.8500000000000001</v>
      </c>
      <c r="AK79" s="5">
        <f t="shared" si="16"/>
        <v>0.65</v>
      </c>
      <c r="AL79" s="5">
        <f t="shared" si="17"/>
        <v>0.45</v>
      </c>
      <c r="AM79" s="4" t="s">
        <v>365</v>
      </c>
    </row>
    <row r="80" spans="1:41" ht="12">
      <c r="A80" s="8" t="s">
        <v>399</v>
      </c>
      <c r="B80" s="8" t="s">
        <v>307</v>
      </c>
      <c r="C80" s="7" t="s">
        <v>10</v>
      </c>
      <c r="D80" s="6">
        <v>0.8</v>
      </c>
      <c r="E80" s="3">
        <v>200</v>
      </c>
      <c r="F80" s="4" t="s">
        <v>26</v>
      </c>
      <c r="G80" s="4" t="s">
        <v>54</v>
      </c>
      <c r="H80" s="4"/>
      <c r="I80" s="4"/>
      <c r="J80" s="4"/>
      <c r="K80" s="8" t="s">
        <v>473</v>
      </c>
      <c r="L80" s="4" t="s">
        <v>3</v>
      </c>
      <c r="M80" s="4" t="s">
        <v>32</v>
      </c>
      <c r="N80" s="24">
        <v>0.29</v>
      </c>
      <c r="O80" s="24">
        <v>0.46</v>
      </c>
      <c r="P80" s="24">
        <v>0.6</v>
      </c>
      <c r="Q80" s="24">
        <v>0.71</v>
      </c>
      <c r="R80" s="24">
        <v>0.79</v>
      </c>
      <c r="S80" s="24">
        <v>0.79</v>
      </c>
      <c r="T80" s="24">
        <v>0.85</v>
      </c>
      <c r="U80" s="24">
        <v>0.91</v>
      </c>
      <c r="V80" s="24">
        <v>0.91</v>
      </c>
      <c r="W80" s="24">
        <v>0.74</v>
      </c>
      <c r="X80" s="24">
        <v>0.66</v>
      </c>
      <c r="Y80" s="24">
        <v>0.755</v>
      </c>
      <c r="Z80" s="24">
        <v>0.78</v>
      </c>
      <c r="AA80" s="24">
        <v>0.73</v>
      </c>
      <c r="AB80" s="24">
        <v>0.73</v>
      </c>
      <c r="AC80" s="24">
        <v>0.69</v>
      </c>
      <c r="AD80" s="24">
        <v>0.65</v>
      </c>
      <c r="AE80" s="24">
        <v>0.63</v>
      </c>
      <c r="AF80" s="5"/>
      <c r="AG80" s="5">
        <f t="shared" si="12"/>
        <v>0.45</v>
      </c>
      <c r="AH80" s="5">
        <f t="shared" si="13"/>
        <v>0.75</v>
      </c>
      <c r="AI80" s="5">
        <f t="shared" si="14"/>
        <v>0.9</v>
      </c>
      <c r="AJ80" s="5">
        <f t="shared" si="15"/>
        <v>0.7000000000000001</v>
      </c>
      <c r="AK80" s="5">
        <f t="shared" si="16"/>
        <v>0.75</v>
      </c>
      <c r="AL80" s="5">
        <f t="shared" si="17"/>
        <v>0.65</v>
      </c>
      <c r="AM80" s="4" t="s">
        <v>54</v>
      </c>
      <c r="AO80" s="1"/>
    </row>
    <row r="81" spans="1:39" ht="12">
      <c r="A81" s="8" t="s">
        <v>398</v>
      </c>
      <c r="B81" s="8" t="s">
        <v>68</v>
      </c>
      <c r="C81" s="7" t="s">
        <v>19</v>
      </c>
      <c r="D81" s="6">
        <v>2.5</v>
      </c>
      <c r="E81" s="3">
        <v>200</v>
      </c>
      <c r="F81" s="4" t="s">
        <v>26</v>
      </c>
      <c r="G81" s="4" t="s">
        <v>54</v>
      </c>
      <c r="H81" s="4"/>
      <c r="I81" s="4"/>
      <c r="J81" s="4"/>
      <c r="K81" s="8" t="s">
        <v>74</v>
      </c>
      <c r="L81" s="4" t="s">
        <v>3</v>
      </c>
      <c r="M81" s="4" t="s">
        <v>75</v>
      </c>
      <c r="N81" s="24">
        <v>0.3</v>
      </c>
      <c r="O81" s="24">
        <v>0.33</v>
      </c>
      <c r="P81" s="24">
        <v>0.42</v>
      </c>
      <c r="Q81" s="24">
        <v>0.64</v>
      </c>
      <c r="R81" s="24">
        <v>0.78</v>
      </c>
      <c r="S81" s="24">
        <v>0.92</v>
      </c>
      <c r="T81" s="24">
        <v>0.89</v>
      </c>
      <c r="U81" s="24">
        <v>0.91</v>
      </c>
      <c r="V81" s="24">
        <v>0.9</v>
      </c>
      <c r="W81" s="24">
        <v>0.69</v>
      </c>
      <c r="X81" s="24">
        <v>0.59</v>
      </c>
      <c r="Y81" s="24">
        <v>0.69</v>
      </c>
      <c r="Z81" s="24">
        <v>0.74</v>
      </c>
      <c r="AA81" s="24">
        <v>0.71</v>
      </c>
      <c r="AB81" s="24">
        <v>0.76</v>
      </c>
      <c r="AC81" s="24">
        <v>0.72</v>
      </c>
      <c r="AD81" s="24">
        <v>0.69</v>
      </c>
      <c r="AE81" s="24">
        <v>0.71</v>
      </c>
      <c r="AF81" s="5"/>
      <c r="AG81" s="5">
        <f t="shared" si="12"/>
        <v>0.35000000000000003</v>
      </c>
      <c r="AH81" s="5">
        <f t="shared" si="13"/>
        <v>0.8</v>
      </c>
      <c r="AI81" s="5">
        <f t="shared" si="14"/>
        <v>0.9</v>
      </c>
      <c r="AJ81" s="5">
        <f t="shared" si="15"/>
        <v>0.65</v>
      </c>
      <c r="AK81" s="5">
        <f t="shared" si="16"/>
        <v>0.75</v>
      </c>
      <c r="AL81" s="5">
        <f t="shared" si="17"/>
        <v>0.7000000000000001</v>
      </c>
      <c r="AM81" s="4" t="s">
        <v>54</v>
      </c>
    </row>
    <row r="82" spans="1:39" ht="12">
      <c r="A82" s="8" t="s">
        <v>393</v>
      </c>
      <c r="B82" s="8" t="s">
        <v>296</v>
      </c>
      <c r="C82" s="7" t="s">
        <v>8</v>
      </c>
      <c r="D82" s="6">
        <v>0.7</v>
      </c>
      <c r="E82" s="3">
        <v>200</v>
      </c>
      <c r="F82" s="4" t="s">
        <v>26</v>
      </c>
      <c r="G82" s="4" t="s">
        <v>54</v>
      </c>
      <c r="H82" s="4"/>
      <c r="I82" s="4"/>
      <c r="J82" s="4"/>
      <c r="K82" s="8" t="s">
        <v>74</v>
      </c>
      <c r="L82" s="4" t="s">
        <v>3</v>
      </c>
      <c r="M82" s="4" t="s">
        <v>31</v>
      </c>
      <c r="N82" s="24">
        <v>0.3</v>
      </c>
      <c r="O82" s="24">
        <v>0.36</v>
      </c>
      <c r="P82" s="24">
        <v>0.57</v>
      </c>
      <c r="Q82" s="24">
        <v>0.74</v>
      </c>
      <c r="R82" s="24">
        <v>0.88</v>
      </c>
      <c r="S82" s="24">
        <v>0.87</v>
      </c>
      <c r="T82" s="24">
        <v>0.95</v>
      </c>
      <c r="U82" s="24">
        <v>0.97</v>
      </c>
      <c r="V82" s="24">
        <v>0.89</v>
      </c>
      <c r="W82" s="24">
        <v>0.72</v>
      </c>
      <c r="X82" s="24">
        <v>0.63</v>
      </c>
      <c r="Y82" s="24">
        <v>0.73</v>
      </c>
      <c r="Z82" s="24">
        <v>0.75</v>
      </c>
      <c r="AA82" s="24">
        <v>0.72</v>
      </c>
      <c r="AB82" s="24">
        <v>0.73</v>
      </c>
      <c r="AC82" s="24">
        <v>0.67</v>
      </c>
      <c r="AD82" s="24">
        <v>0.62</v>
      </c>
      <c r="AE82" s="24">
        <v>0.62</v>
      </c>
      <c r="AF82" s="5"/>
      <c r="AG82" s="5">
        <f t="shared" si="12"/>
        <v>0.4</v>
      </c>
      <c r="AH82" s="5">
        <f t="shared" si="13"/>
        <v>0.8500000000000001</v>
      </c>
      <c r="AI82" s="5">
        <f t="shared" si="14"/>
        <v>0.9500000000000001</v>
      </c>
      <c r="AJ82" s="5">
        <f t="shared" si="15"/>
        <v>0.7000000000000001</v>
      </c>
      <c r="AK82" s="5">
        <f t="shared" si="16"/>
        <v>0.75</v>
      </c>
      <c r="AL82" s="5">
        <f t="shared" si="17"/>
        <v>0.65</v>
      </c>
      <c r="AM82" s="4" t="s">
        <v>54</v>
      </c>
    </row>
    <row r="83" spans="1:39" ht="12">
      <c r="A83" s="8" t="s">
        <v>108</v>
      </c>
      <c r="B83" s="8" t="s">
        <v>176</v>
      </c>
      <c r="C83" s="7" t="s">
        <v>229</v>
      </c>
      <c r="D83" s="6">
        <v>1.5</v>
      </c>
      <c r="E83" s="3">
        <v>200</v>
      </c>
      <c r="F83" s="4" t="s">
        <v>88</v>
      </c>
      <c r="G83" s="4" t="s">
        <v>216</v>
      </c>
      <c r="H83" s="7" t="s">
        <v>425</v>
      </c>
      <c r="I83" s="27">
        <v>0.44</v>
      </c>
      <c r="J83" s="4"/>
      <c r="K83" s="8" t="s">
        <v>104</v>
      </c>
      <c r="L83" s="4" t="s">
        <v>1</v>
      </c>
      <c r="M83" s="4" t="s">
        <v>39</v>
      </c>
      <c r="N83" s="24">
        <v>0.3</v>
      </c>
      <c r="O83" s="24">
        <v>0.46</v>
      </c>
      <c r="P83" s="24">
        <v>0.55</v>
      </c>
      <c r="Q83" s="24">
        <v>0.74</v>
      </c>
      <c r="R83" s="24">
        <v>0.91</v>
      </c>
      <c r="S83" s="24">
        <v>0.86</v>
      </c>
      <c r="T83" s="24">
        <v>0.93</v>
      </c>
      <c r="U83" s="24">
        <v>0.94</v>
      </c>
      <c r="V83" s="24">
        <v>0.91</v>
      </c>
      <c r="W83" s="24">
        <v>0.84</v>
      </c>
      <c r="X83" s="24">
        <v>0.87</v>
      </c>
      <c r="Y83" s="24">
        <v>0.92</v>
      </c>
      <c r="Z83" s="24">
        <v>0.91</v>
      </c>
      <c r="AA83" s="24">
        <v>0.82</v>
      </c>
      <c r="AB83" s="24">
        <v>0.74</v>
      </c>
      <c r="AC83" s="24">
        <v>0.71</v>
      </c>
      <c r="AD83" s="24">
        <v>0.66</v>
      </c>
      <c r="AE83" s="24">
        <v>0.61</v>
      </c>
      <c r="AF83" s="5"/>
      <c r="AG83" s="5">
        <f t="shared" si="12"/>
        <v>0.45</v>
      </c>
      <c r="AH83" s="5">
        <f t="shared" si="13"/>
        <v>0.8500000000000001</v>
      </c>
      <c r="AI83" s="5">
        <f t="shared" si="14"/>
        <v>0.9500000000000001</v>
      </c>
      <c r="AJ83" s="5">
        <f t="shared" si="15"/>
        <v>0.9</v>
      </c>
      <c r="AK83" s="5">
        <f t="shared" si="16"/>
        <v>0.8</v>
      </c>
      <c r="AL83" s="5">
        <f t="shared" si="17"/>
        <v>0.65</v>
      </c>
      <c r="AM83" s="4" t="s">
        <v>370</v>
      </c>
    </row>
    <row r="84" spans="1:39" ht="12">
      <c r="A84" s="8" t="s">
        <v>108</v>
      </c>
      <c r="B84" s="8" t="s">
        <v>180</v>
      </c>
      <c r="C84" s="7" t="s">
        <v>229</v>
      </c>
      <c r="D84" s="6">
        <v>1.5</v>
      </c>
      <c r="E84" s="3">
        <v>200</v>
      </c>
      <c r="F84" s="4" t="s">
        <v>88</v>
      </c>
      <c r="G84" s="4" t="s">
        <v>216</v>
      </c>
      <c r="H84" s="7" t="s">
        <v>426</v>
      </c>
      <c r="I84" s="27">
        <v>0.66</v>
      </c>
      <c r="J84" s="4"/>
      <c r="K84" s="8" t="s">
        <v>109</v>
      </c>
      <c r="L84" s="4" t="s">
        <v>3</v>
      </c>
      <c r="M84" s="4" t="s">
        <v>31</v>
      </c>
      <c r="N84" s="24">
        <v>0.31</v>
      </c>
      <c r="O84" s="24">
        <v>0.44</v>
      </c>
      <c r="P84" s="24">
        <v>0.53</v>
      </c>
      <c r="Q84" s="24">
        <v>0.74</v>
      </c>
      <c r="R84" s="24">
        <v>0.83</v>
      </c>
      <c r="S84" s="24">
        <v>0.82</v>
      </c>
      <c r="T84" s="24">
        <v>0.82</v>
      </c>
      <c r="U84" s="24">
        <v>0.89</v>
      </c>
      <c r="V84" s="24">
        <v>0.83</v>
      </c>
      <c r="W84" s="24">
        <v>0.77</v>
      </c>
      <c r="X84" s="24">
        <v>0.82</v>
      </c>
      <c r="Y84" s="24">
        <v>0.83</v>
      </c>
      <c r="Z84" s="24">
        <v>0.82</v>
      </c>
      <c r="AA84" s="24">
        <v>0.7</v>
      </c>
      <c r="AB84" s="24">
        <v>0.63</v>
      </c>
      <c r="AC84" s="24">
        <v>0.58</v>
      </c>
      <c r="AD84" s="24">
        <v>0.54</v>
      </c>
      <c r="AE84" s="24">
        <v>0.5</v>
      </c>
      <c r="AF84" s="5"/>
      <c r="AG84" s="5">
        <f t="shared" si="12"/>
        <v>0.45</v>
      </c>
      <c r="AH84" s="5">
        <f t="shared" si="13"/>
        <v>0.8</v>
      </c>
      <c r="AI84" s="5">
        <f t="shared" si="14"/>
        <v>0.8500000000000001</v>
      </c>
      <c r="AJ84" s="5">
        <f t="shared" si="15"/>
        <v>0.8</v>
      </c>
      <c r="AK84" s="5">
        <f t="shared" si="16"/>
        <v>0.7000000000000001</v>
      </c>
      <c r="AL84" s="5">
        <f t="shared" si="17"/>
        <v>0.55</v>
      </c>
      <c r="AM84" s="4" t="s">
        <v>370</v>
      </c>
    </row>
    <row r="85" spans="1:39" ht="12">
      <c r="A85" s="8" t="s">
        <v>108</v>
      </c>
      <c r="B85" s="8" t="s">
        <v>178</v>
      </c>
      <c r="C85" s="7" t="s">
        <v>229</v>
      </c>
      <c r="D85" s="6">
        <v>1.5</v>
      </c>
      <c r="E85" s="3">
        <v>200</v>
      </c>
      <c r="F85" s="4" t="s">
        <v>88</v>
      </c>
      <c r="G85" s="4" t="s">
        <v>216</v>
      </c>
      <c r="H85" s="7" t="s">
        <v>425</v>
      </c>
      <c r="I85" s="27">
        <v>0.53</v>
      </c>
      <c r="J85" s="4"/>
      <c r="K85" s="8" t="s">
        <v>74</v>
      </c>
      <c r="L85" s="4" t="s">
        <v>3</v>
      </c>
      <c r="M85" s="4" t="s">
        <v>36</v>
      </c>
      <c r="N85" s="24">
        <v>0.31</v>
      </c>
      <c r="O85" s="24">
        <v>0.45</v>
      </c>
      <c r="P85" s="24">
        <v>0.53</v>
      </c>
      <c r="Q85" s="24">
        <v>0.73</v>
      </c>
      <c r="R85" s="24">
        <v>0.91</v>
      </c>
      <c r="S85" s="24">
        <v>0.84</v>
      </c>
      <c r="T85" s="24">
        <v>0.89</v>
      </c>
      <c r="U85" s="24">
        <v>0.94</v>
      </c>
      <c r="V85" s="24">
        <v>0.88</v>
      </c>
      <c r="W85" s="24">
        <v>0.81</v>
      </c>
      <c r="X85" s="24">
        <v>0.85</v>
      </c>
      <c r="Y85" s="24">
        <v>0.9</v>
      </c>
      <c r="Z85" s="24">
        <v>0.87</v>
      </c>
      <c r="AA85" s="24">
        <v>0.76</v>
      </c>
      <c r="AB85" s="24">
        <v>0.69</v>
      </c>
      <c r="AC85" s="24">
        <v>0.64</v>
      </c>
      <c r="AD85" s="24">
        <v>0.61</v>
      </c>
      <c r="AE85" s="24">
        <v>0.54</v>
      </c>
      <c r="AF85" s="5"/>
      <c r="AG85" s="5">
        <f t="shared" si="12"/>
        <v>0.45</v>
      </c>
      <c r="AH85" s="5">
        <f t="shared" si="13"/>
        <v>0.8500000000000001</v>
      </c>
      <c r="AI85" s="5">
        <f t="shared" si="14"/>
        <v>0.9</v>
      </c>
      <c r="AJ85" s="5">
        <f t="shared" si="15"/>
        <v>0.8500000000000001</v>
      </c>
      <c r="AK85" s="5">
        <f t="shared" si="16"/>
        <v>0.75</v>
      </c>
      <c r="AL85" s="5">
        <f t="shared" si="17"/>
        <v>0.6000000000000001</v>
      </c>
      <c r="AM85" s="4" t="s">
        <v>370</v>
      </c>
    </row>
    <row r="86" spans="1:39" ht="12">
      <c r="A86" s="8" t="s">
        <v>72</v>
      </c>
      <c r="B86" s="8" t="s">
        <v>78</v>
      </c>
      <c r="C86" s="7" t="s">
        <v>49</v>
      </c>
      <c r="D86" s="9">
        <v>4</v>
      </c>
      <c r="E86" s="3">
        <v>200</v>
      </c>
      <c r="F86" s="4" t="s">
        <v>26</v>
      </c>
      <c r="G86" s="4" t="s">
        <v>54</v>
      </c>
      <c r="H86" s="4"/>
      <c r="I86" s="4"/>
      <c r="J86" s="4"/>
      <c r="K86" s="8" t="s">
        <v>66</v>
      </c>
      <c r="L86" s="4" t="s">
        <v>3</v>
      </c>
      <c r="M86" s="4" t="s">
        <v>32</v>
      </c>
      <c r="N86" s="24">
        <v>0.31</v>
      </c>
      <c r="O86" s="24">
        <v>0.49</v>
      </c>
      <c r="P86" s="24">
        <v>0.55</v>
      </c>
      <c r="Q86" s="24">
        <v>0.69</v>
      </c>
      <c r="R86" s="24">
        <v>0.74</v>
      </c>
      <c r="S86" s="24">
        <v>0.76</v>
      </c>
      <c r="T86" s="24">
        <v>0.84</v>
      </c>
      <c r="U86" s="24">
        <v>0.9</v>
      </c>
      <c r="V86" s="24">
        <v>0.87</v>
      </c>
      <c r="W86" s="24">
        <v>0.74</v>
      </c>
      <c r="X86" s="24">
        <v>0.67</v>
      </c>
      <c r="Y86" s="24">
        <v>0.74</v>
      </c>
      <c r="Z86" s="24">
        <v>0.77</v>
      </c>
      <c r="AA86" s="24">
        <v>0.72</v>
      </c>
      <c r="AB86" s="24">
        <v>0.73</v>
      </c>
      <c r="AC86" s="24">
        <v>0.71</v>
      </c>
      <c r="AD86" s="24">
        <v>0.66</v>
      </c>
      <c r="AE86" s="24">
        <v>0.63</v>
      </c>
      <c r="AF86" s="5"/>
      <c r="AG86" s="5">
        <f t="shared" si="12"/>
        <v>0.45</v>
      </c>
      <c r="AH86" s="5">
        <f t="shared" si="13"/>
        <v>0.75</v>
      </c>
      <c r="AI86" s="5">
        <f t="shared" si="14"/>
        <v>0.8500000000000001</v>
      </c>
      <c r="AJ86" s="5">
        <f t="shared" si="15"/>
        <v>0.7000000000000001</v>
      </c>
      <c r="AK86" s="5">
        <f t="shared" si="16"/>
        <v>0.75</v>
      </c>
      <c r="AL86" s="5">
        <f t="shared" si="17"/>
        <v>0.65</v>
      </c>
      <c r="AM86" s="4" t="s">
        <v>54</v>
      </c>
    </row>
    <row r="87" spans="1:39" ht="12">
      <c r="A87" s="8" t="s">
        <v>393</v>
      </c>
      <c r="B87" s="16" t="s">
        <v>324</v>
      </c>
      <c r="C87" s="7" t="s">
        <v>227</v>
      </c>
      <c r="D87" s="6">
        <v>0.7</v>
      </c>
      <c r="E87" s="3">
        <v>200</v>
      </c>
      <c r="F87" s="4" t="s">
        <v>26</v>
      </c>
      <c r="G87" s="4" t="s">
        <v>54</v>
      </c>
      <c r="H87" s="4"/>
      <c r="I87" s="4"/>
      <c r="J87" s="4"/>
      <c r="K87" s="8" t="s">
        <v>468</v>
      </c>
      <c r="L87" s="4" t="s">
        <v>2</v>
      </c>
      <c r="M87" s="4" t="s">
        <v>30</v>
      </c>
      <c r="N87" s="24">
        <v>0.31</v>
      </c>
      <c r="O87" s="24">
        <v>0.5</v>
      </c>
      <c r="P87" s="24">
        <v>0.58</v>
      </c>
      <c r="Q87" s="24">
        <v>0.75</v>
      </c>
      <c r="R87" s="24">
        <v>0.72</v>
      </c>
      <c r="S87" s="24">
        <v>0.73</v>
      </c>
      <c r="T87" s="24">
        <v>0.75</v>
      </c>
      <c r="U87" s="24">
        <v>0.71</v>
      </c>
      <c r="V87" s="24">
        <v>0.67</v>
      </c>
      <c r="W87" s="24">
        <v>0.55</v>
      </c>
      <c r="X87" s="24">
        <v>0.53</v>
      </c>
      <c r="Y87" s="24">
        <v>0.55</v>
      </c>
      <c r="Z87" s="24">
        <v>0.5</v>
      </c>
      <c r="AA87" s="24">
        <v>0.49</v>
      </c>
      <c r="AB87" s="24">
        <v>0.44</v>
      </c>
      <c r="AC87" s="24">
        <v>0.41</v>
      </c>
      <c r="AD87" s="24">
        <v>0.35</v>
      </c>
      <c r="AE87" s="24">
        <v>0.31</v>
      </c>
      <c r="AF87" s="5"/>
      <c r="AG87" s="5">
        <f t="shared" si="12"/>
        <v>0.45</v>
      </c>
      <c r="AH87" s="5">
        <f t="shared" si="13"/>
        <v>0.75</v>
      </c>
      <c r="AI87" s="5">
        <f t="shared" si="14"/>
        <v>0.7000000000000001</v>
      </c>
      <c r="AJ87" s="5">
        <f t="shared" si="15"/>
        <v>0.55</v>
      </c>
      <c r="AK87" s="5">
        <f t="shared" si="16"/>
        <v>0.5</v>
      </c>
      <c r="AL87" s="5">
        <f t="shared" si="17"/>
        <v>0.35000000000000003</v>
      </c>
      <c r="AM87" s="4" t="s">
        <v>54</v>
      </c>
    </row>
    <row r="88" spans="1:39" ht="12">
      <c r="A88" s="8" t="s">
        <v>96</v>
      </c>
      <c r="B88" s="8" t="s">
        <v>300</v>
      </c>
      <c r="C88" s="61" t="s">
        <v>230</v>
      </c>
      <c r="D88" s="6" t="s">
        <v>9</v>
      </c>
      <c r="E88" s="3">
        <v>400</v>
      </c>
      <c r="F88" s="4" t="s">
        <v>26</v>
      </c>
      <c r="G88" s="4" t="s">
        <v>54</v>
      </c>
      <c r="H88" s="4"/>
      <c r="I88" s="4"/>
      <c r="J88" s="4"/>
      <c r="K88" s="8" t="s">
        <v>474</v>
      </c>
      <c r="L88" s="4" t="s">
        <v>3</v>
      </c>
      <c r="M88" s="4" t="s">
        <v>34</v>
      </c>
      <c r="N88" s="24">
        <v>0.31</v>
      </c>
      <c r="O88" s="24">
        <v>0.5</v>
      </c>
      <c r="P88" s="24">
        <v>0.72</v>
      </c>
      <c r="Q88" s="24">
        <v>0.85</v>
      </c>
      <c r="R88" s="24">
        <v>0.83</v>
      </c>
      <c r="S88" s="24">
        <v>0.84</v>
      </c>
      <c r="T88" s="24">
        <v>0.71</v>
      </c>
      <c r="U88" s="24">
        <v>0.57</v>
      </c>
      <c r="V88" s="24">
        <v>0.69</v>
      </c>
      <c r="W88" s="24">
        <v>0.71</v>
      </c>
      <c r="X88" s="24">
        <v>0.69</v>
      </c>
      <c r="Y88" s="24">
        <v>0.74</v>
      </c>
      <c r="Z88" s="24">
        <v>0.79</v>
      </c>
      <c r="AA88" s="24">
        <v>0.82</v>
      </c>
      <c r="AB88" s="24">
        <v>0.84</v>
      </c>
      <c r="AC88" s="24">
        <v>0.85</v>
      </c>
      <c r="AD88" s="24">
        <v>0.85</v>
      </c>
      <c r="AE88" s="24">
        <v>0.88</v>
      </c>
      <c r="AF88" s="5"/>
      <c r="AG88" s="5">
        <f t="shared" si="12"/>
        <v>0.5</v>
      </c>
      <c r="AH88" s="5">
        <f t="shared" si="13"/>
        <v>0.8500000000000001</v>
      </c>
      <c r="AI88" s="5">
        <f t="shared" si="14"/>
        <v>0.65</v>
      </c>
      <c r="AJ88" s="5">
        <f t="shared" si="15"/>
        <v>0.7000000000000001</v>
      </c>
      <c r="AK88" s="5">
        <f t="shared" si="16"/>
        <v>0.8</v>
      </c>
      <c r="AL88" s="5">
        <f t="shared" si="17"/>
        <v>0.8500000000000001</v>
      </c>
      <c r="AM88" s="4" t="s">
        <v>54</v>
      </c>
    </row>
    <row r="89" spans="2:39" ht="12">
      <c r="B89" s="8" t="s">
        <v>287</v>
      </c>
      <c r="C89" s="57" t="s">
        <v>18</v>
      </c>
      <c r="D89" s="6">
        <v>2.5</v>
      </c>
      <c r="E89" s="3">
        <v>400</v>
      </c>
      <c r="F89" s="4" t="s">
        <v>26</v>
      </c>
      <c r="G89" s="4" t="s">
        <v>216</v>
      </c>
      <c r="H89" s="4"/>
      <c r="I89" s="4"/>
      <c r="J89" s="4"/>
      <c r="K89" s="8" t="s">
        <v>467</v>
      </c>
      <c r="L89" s="4" t="s">
        <v>0</v>
      </c>
      <c r="M89" s="4" t="s">
        <v>39</v>
      </c>
      <c r="N89" s="24">
        <v>0.31</v>
      </c>
      <c r="O89" s="24">
        <v>0.64</v>
      </c>
      <c r="P89" s="24">
        <v>0.79</v>
      </c>
      <c r="Q89" s="24">
        <v>0.81</v>
      </c>
      <c r="R89" s="24">
        <v>0.89</v>
      </c>
      <c r="S89" s="24">
        <v>0.9</v>
      </c>
      <c r="T89" s="24">
        <v>0.77</v>
      </c>
      <c r="U89" s="24">
        <v>0.75</v>
      </c>
      <c r="V89" s="24">
        <v>0.91</v>
      </c>
      <c r="W89" s="24">
        <v>0.95</v>
      </c>
      <c r="X89" s="24">
        <v>0.97</v>
      </c>
      <c r="Y89" s="24">
        <v>1</v>
      </c>
      <c r="Z89" s="24">
        <v>1.02</v>
      </c>
      <c r="AA89" s="24">
        <v>1.03</v>
      </c>
      <c r="AB89" s="24">
        <v>1.02</v>
      </c>
      <c r="AC89" s="24">
        <v>1.01</v>
      </c>
      <c r="AD89" s="24">
        <v>0.96</v>
      </c>
      <c r="AE89" s="24">
        <v>0.97</v>
      </c>
      <c r="AF89" s="5"/>
      <c r="AG89" s="5">
        <f t="shared" si="12"/>
        <v>0.6000000000000001</v>
      </c>
      <c r="AH89" s="5">
        <f t="shared" si="13"/>
        <v>0.8500000000000001</v>
      </c>
      <c r="AI89" s="5">
        <f t="shared" si="14"/>
        <v>0.8</v>
      </c>
      <c r="AJ89" s="5">
        <f t="shared" si="15"/>
        <v>0.9500000000000001</v>
      </c>
      <c r="AK89" s="5">
        <f t="shared" si="16"/>
        <v>1</v>
      </c>
      <c r="AL89" s="5">
        <f t="shared" si="17"/>
        <v>1</v>
      </c>
      <c r="AM89" s="4" t="s">
        <v>348</v>
      </c>
    </row>
    <row r="90" spans="1:39" ht="12">
      <c r="A90" s="8" t="s">
        <v>94</v>
      </c>
      <c r="B90" s="8" t="s">
        <v>202</v>
      </c>
      <c r="C90" s="7" t="s">
        <v>18</v>
      </c>
      <c r="D90" s="9">
        <v>2.5</v>
      </c>
      <c r="E90" s="3">
        <v>200</v>
      </c>
      <c r="F90" s="4" t="s">
        <v>26</v>
      </c>
      <c r="G90" s="4" t="s">
        <v>417</v>
      </c>
      <c r="H90" s="4"/>
      <c r="I90" s="4"/>
      <c r="J90" s="4" t="s">
        <v>418</v>
      </c>
      <c r="K90" s="8" t="s">
        <v>79</v>
      </c>
      <c r="L90" s="4" t="s">
        <v>1</v>
      </c>
      <c r="M90" s="4" t="s">
        <v>32</v>
      </c>
      <c r="N90" s="24">
        <v>0.32</v>
      </c>
      <c r="O90" s="24">
        <v>0.34</v>
      </c>
      <c r="P90" s="24">
        <v>0.42</v>
      </c>
      <c r="Q90" s="24">
        <v>0.47</v>
      </c>
      <c r="R90" s="24">
        <v>0.58</v>
      </c>
      <c r="S90" s="24">
        <v>0.66</v>
      </c>
      <c r="T90" s="24">
        <v>0.74</v>
      </c>
      <c r="U90" s="24">
        <v>0.81</v>
      </c>
      <c r="V90" s="24">
        <v>0.84</v>
      </c>
      <c r="W90" s="24">
        <v>0.91</v>
      </c>
      <c r="X90" s="24">
        <v>0.94</v>
      </c>
      <c r="Y90" s="24">
        <v>0.93</v>
      </c>
      <c r="Z90" s="24">
        <v>0.93</v>
      </c>
      <c r="AA90" s="24">
        <v>0.86</v>
      </c>
      <c r="AB90" s="24">
        <v>0.79</v>
      </c>
      <c r="AC90" s="24">
        <v>0.76</v>
      </c>
      <c r="AD90" s="24">
        <v>0.78</v>
      </c>
      <c r="AE90" s="24">
        <v>0.64</v>
      </c>
      <c r="AF90" s="5"/>
      <c r="AG90" s="5">
        <f t="shared" si="12"/>
        <v>0.35000000000000003</v>
      </c>
      <c r="AH90" s="5">
        <f t="shared" si="13"/>
        <v>0.55</v>
      </c>
      <c r="AI90" s="5">
        <f t="shared" si="14"/>
        <v>0.8</v>
      </c>
      <c r="AJ90" s="5">
        <f t="shared" si="15"/>
        <v>0.9500000000000001</v>
      </c>
      <c r="AK90" s="5">
        <f t="shared" si="16"/>
        <v>0.8500000000000001</v>
      </c>
      <c r="AL90" s="5">
        <f t="shared" si="17"/>
        <v>0.75</v>
      </c>
      <c r="AM90" s="4" t="s">
        <v>238</v>
      </c>
    </row>
    <row r="91" spans="1:39" ht="12">
      <c r="A91" s="8" t="s">
        <v>135</v>
      </c>
      <c r="B91" s="10" t="s">
        <v>260</v>
      </c>
      <c r="C91" s="7" t="s">
        <v>18</v>
      </c>
      <c r="D91" s="6">
        <v>2.5</v>
      </c>
      <c r="E91" s="3">
        <v>200</v>
      </c>
      <c r="F91" s="4" t="s">
        <v>88</v>
      </c>
      <c r="G91" s="4" t="s">
        <v>54</v>
      </c>
      <c r="H91" s="4" t="s">
        <v>422</v>
      </c>
      <c r="I91" s="4"/>
      <c r="J91" s="4"/>
      <c r="K91" s="8" t="s">
        <v>109</v>
      </c>
      <c r="L91" s="4" t="s">
        <v>3</v>
      </c>
      <c r="M91" s="4" t="s">
        <v>32</v>
      </c>
      <c r="N91" s="24">
        <v>0.32</v>
      </c>
      <c r="O91" s="24">
        <v>0.34</v>
      </c>
      <c r="P91" s="24">
        <v>0.43</v>
      </c>
      <c r="Q91" s="24">
        <v>0.65</v>
      </c>
      <c r="R91" s="24">
        <v>0.81</v>
      </c>
      <c r="S91" s="24">
        <v>0.94</v>
      </c>
      <c r="T91" s="24">
        <v>0.9</v>
      </c>
      <c r="U91" s="24">
        <v>0.91</v>
      </c>
      <c r="V91" s="24">
        <v>0.88</v>
      </c>
      <c r="W91" s="24">
        <v>0.66</v>
      </c>
      <c r="X91" s="24">
        <v>0.58</v>
      </c>
      <c r="Y91" s="24">
        <v>0.7</v>
      </c>
      <c r="Z91" s="24">
        <v>0.72</v>
      </c>
      <c r="AA91" s="24">
        <v>0.7</v>
      </c>
      <c r="AB91" s="24">
        <v>0.71</v>
      </c>
      <c r="AC91" s="24">
        <v>0.67</v>
      </c>
      <c r="AD91" s="24">
        <v>0.65</v>
      </c>
      <c r="AE91" s="24">
        <v>0.63</v>
      </c>
      <c r="AF91" s="5"/>
      <c r="AG91" s="5">
        <f t="shared" si="12"/>
        <v>0.35000000000000003</v>
      </c>
      <c r="AH91" s="5">
        <f t="shared" si="13"/>
        <v>0.8</v>
      </c>
      <c r="AI91" s="5">
        <f t="shared" si="14"/>
        <v>0.9</v>
      </c>
      <c r="AJ91" s="5">
        <f t="shared" si="15"/>
        <v>0.65</v>
      </c>
      <c r="AK91" s="5">
        <f t="shared" si="16"/>
        <v>0.7000000000000001</v>
      </c>
      <c r="AL91" s="5">
        <f t="shared" si="17"/>
        <v>0.65</v>
      </c>
      <c r="AM91" s="4" t="s">
        <v>25</v>
      </c>
    </row>
    <row r="92" spans="1:39" ht="12">
      <c r="A92" s="8" t="s">
        <v>98</v>
      </c>
      <c r="B92" s="8" t="s">
        <v>203</v>
      </c>
      <c r="C92" s="57" t="s">
        <v>18</v>
      </c>
      <c r="D92" s="6">
        <v>2.5</v>
      </c>
      <c r="E92" s="3">
        <v>200</v>
      </c>
      <c r="F92" s="4" t="s">
        <v>88</v>
      </c>
      <c r="G92" s="4" t="s">
        <v>416</v>
      </c>
      <c r="H92" s="4" t="s">
        <v>593</v>
      </c>
      <c r="I92" s="29">
        <v>0.318</v>
      </c>
      <c r="J92" s="4" t="s">
        <v>419</v>
      </c>
      <c r="K92" s="8" t="s">
        <v>475</v>
      </c>
      <c r="L92" s="4" t="s">
        <v>1</v>
      </c>
      <c r="M92" s="4" t="s">
        <v>36</v>
      </c>
      <c r="N92" s="24">
        <v>0.32</v>
      </c>
      <c r="O92" s="24">
        <v>0.37</v>
      </c>
      <c r="P92" s="24">
        <v>0.43</v>
      </c>
      <c r="Q92" s="24">
        <v>0.55</v>
      </c>
      <c r="R92" s="24">
        <v>0.66</v>
      </c>
      <c r="S92" s="24">
        <v>0.77</v>
      </c>
      <c r="T92" s="24">
        <v>0.9</v>
      </c>
      <c r="U92" s="24">
        <v>0.97</v>
      </c>
      <c r="V92" s="24">
        <v>1.04</v>
      </c>
      <c r="W92" s="24">
        <v>1.02</v>
      </c>
      <c r="X92" s="24">
        <v>1</v>
      </c>
      <c r="Y92" s="24">
        <v>0.93</v>
      </c>
      <c r="Z92" s="24">
        <v>0.87</v>
      </c>
      <c r="AA92" s="24">
        <v>0.78</v>
      </c>
      <c r="AB92" s="24">
        <v>0.74</v>
      </c>
      <c r="AC92" s="24">
        <v>0.68</v>
      </c>
      <c r="AD92" s="24">
        <v>0.7</v>
      </c>
      <c r="AE92" s="24">
        <v>0.65</v>
      </c>
      <c r="AF92" s="5"/>
      <c r="AG92" s="5">
        <f t="shared" si="12"/>
        <v>0.35000000000000003</v>
      </c>
      <c r="AH92" s="5">
        <f t="shared" si="13"/>
        <v>0.65</v>
      </c>
      <c r="AI92" s="5">
        <f t="shared" si="14"/>
        <v>0.9500000000000001</v>
      </c>
      <c r="AJ92" s="5">
        <f t="shared" si="15"/>
        <v>1</v>
      </c>
      <c r="AK92" s="5">
        <f t="shared" si="16"/>
        <v>0.8</v>
      </c>
      <c r="AL92" s="5">
        <f t="shared" si="17"/>
        <v>0.7000000000000001</v>
      </c>
      <c r="AM92" s="4" t="s">
        <v>367</v>
      </c>
    </row>
    <row r="93" spans="2:39" ht="12">
      <c r="B93" s="10" t="s">
        <v>344</v>
      </c>
      <c r="C93" s="57" t="s">
        <v>18</v>
      </c>
      <c r="D93" s="6">
        <v>2.5</v>
      </c>
      <c r="E93" s="3">
        <v>200</v>
      </c>
      <c r="F93" s="4" t="s">
        <v>88</v>
      </c>
      <c r="G93" s="4" t="s">
        <v>54</v>
      </c>
      <c r="H93" s="4" t="s">
        <v>429</v>
      </c>
      <c r="I93" s="18">
        <v>0.3</v>
      </c>
      <c r="J93" s="4"/>
      <c r="K93" s="5" t="s">
        <v>103</v>
      </c>
      <c r="L93" s="17" t="s">
        <v>3</v>
      </c>
      <c r="M93" s="17" t="s">
        <v>34</v>
      </c>
      <c r="N93" s="24">
        <v>0.32</v>
      </c>
      <c r="O93" s="24">
        <v>0.47</v>
      </c>
      <c r="P93" s="24">
        <v>0.53</v>
      </c>
      <c r="Q93" s="24">
        <v>0.73</v>
      </c>
      <c r="R93" s="24">
        <v>0.69</v>
      </c>
      <c r="S93" s="24">
        <v>0.84</v>
      </c>
      <c r="T93" s="24">
        <v>0.92</v>
      </c>
      <c r="U93" s="24">
        <v>0.9</v>
      </c>
      <c r="V93" s="24">
        <v>0.85</v>
      </c>
      <c r="W93" s="24">
        <v>0.71</v>
      </c>
      <c r="X93" s="24">
        <v>0.67</v>
      </c>
      <c r="Y93" s="24">
        <v>0.71</v>
      </c>
      <c r="Z93" s="24">
        <v>0.67</v>
      </c>
      <c r="AA93" s="24">
        <v>0.63</v>
      </c>
      <c r="AB93" s="24">
        <v>0.6</v>
      </c>
      <c r="AC93" s="24">
        <v>0.56</v>
      </c>
      <c r="AD93" s="24">
        <v>0.51</v>
      </c>
      <c r="AE93" s="24">
        <v>0.48</v>
      </c>
      <c r="AF93" s="5"/>
      <c r="AG93" s="5">
        <f t="shared" si="12"/>
        <v>0.45</v>
      </c>
      <c r="AH93" s="5">
        <f t="shared" si="13"/>
        <v>0.75</v>
      </c>
      <c r="AI93" s="5">
        <f t="shared" si="14"/>
        <v>0.9</v>
      </c>
      <c r="AJ93" s="5">
        <f t="shared" si="15"/>
        <v>0.7000000000000001</v>
      </c>
      <c r="AK93" s="5">
        <f t="shared" si="16"/>
        <v>0.65</v>
      </c>
      <c r="AL93" s="5">
        <f t="shared" si="17"/>
        <v>0.5</v>
      </c>
      <c r="AM93" s="4" t="s">
        <v>132</v>
      </c>
    </row>
    <row r="94" spans="1:39" ht="12">
      <c r="A94" s="8" t="s">
        <v>135</v>
      </c>
      <c r="B94" s="10" t="s">
        <v>321</v>
      </c>
      <c r="C94" s="7" t="s">
        <v>8</v>
      </c>
      <c r="D94" s="6">
        <v>0.7</v>
      </c>
      <c r="E94" s="3">
        <v>200</v>
      </c>
      <c r="F94" s="4" t="s">
        <v>88</v>
      </c>
      <c r="G94" s="4" t="s">
        <v>54</v>
      </c>
      <c r="H94" s="4" t="s">
        <v>422</v>
      </c>
      <c r="I94" s="4"/>
      <c r="J94" s="4"/>
      <c r="K94" s="8" t="s">
        <v>103</v>
      </c>
      <c r="L94" s="4" t="s">
        <v>3</v>
      </c>
      <c r="M94" s="4" t="s">
        <v>32</v>
      </c>
      <c r="N94" s="24">
        <v>0.33</v>
      </c>
      <c r="O94" s="24">
        <v>0.4</v>
      </c>
      <c r="P94" s="24">
        <v>0.47</v>
      </c>
      <c r="Q94" s="24">
        <v>0.67</v>
      </c>
      <c r="R94" s="24">
        <v>0.85</v>
      </c>
      <c r="S94" s="24">
        <v>0.95</v>
      </c>
      <c r="T94" s="24">
        <v>0.91</v>
      </c>
      <c r="U94" s="24">
        <v>0.91</v>
      </c>
      <c r="V94" s="24">
        <v>0.88</v>
      </c>
      <c r="W94" s="24">
        <v>0.69</v>
      </c>
      <c r="X94" s="24">
        <v>0.6</v>
      </c>
      <c r="Y94" s="24">
        <v>0.7</v>
      </c>
      <c r="Z94" s="24">
        <v>0.7</v>
      </c>
      <c r="AA94" s="24">
        <v>0.67</v>
      </c>
      <c r="AB94" s="24">
        <v>0.65</v>
      </c>
      <c r="AC94" s="24">
        <v>0.6</v>
      </c>
      <c r="AD94" s="24">
        <v>0.55</v>
      </c>
      <c r="AE94" s="24">
        <v>0.51</v>
      </c>
      <c r="AF94" s="5"/>
      <c r="AG94" s="5">
        <f t="shared" si="12"/>
        <v>0.4</v>
      </c>
      <c r="AH94" s="5">
        <f t="shared" si="13"/>
        <v>0.8</v>
      </c>
      <c r="AI94" s="5">
        <f t="shared" si="14"/>
        <v>0.9</v>
      </c>
      <c r="AJ94" s="5">
        <f t="shared" si="15"/>
        <v>0.65</v>
      </c>
      <c r="AK94" s="5">
        <f t="shared" si="16"/>
        <v>0.65</v>
      </c>
      <c r="AL94" s="5">
        <f t="shared" si="17"/>
        <v>0.55</v>
      </c>
      <c r="AM94" s="4" t="s">
        <v>239</v>
      </c>
    </row>
    <row r="95" spans="1:39" ht="12">
      <c r="A95" s="8" t="s">
        <v>83</v>
      </c>
      <c r="B95" s="8" t="s">
        <v>581</v>
      </c>
      <c r="C95" s="57" t="s">
        <v>229</v>
      </c>
      <c r="D95" s="6">
        <v>1.5</v>
      </c>
      <c r="E95" s="3">
        <v>200</v>
      </c>
      <c r="F95" s="4" t="s">
        <v>26</v>
      </c>
      <c r="G95" s="4" t="s">
        <v>582</v>
      </c>
      <c r="H95" s="4"/>
      <c r="I95" s="4"/>
      <c r="J95" s="4"/>
      <c r="K95" s="8" t="s">
        <v>476</v>
      </c>
      <c r="L95" s="4" t="s">
        <v>3</v>
      </c>
      <c r="M95" s="4" t="s">
        <v>34</v>
      </c>
      <c r="N95" s="24">
        <v>0.12</v>
      </c>
      <c r="O95" s="24">
        <v>0.46</v>
      </c>
      <c r="P95" s="24">
        <v>0.48</v>
      </c>
      <c r="Q95" s="24">
        <v>0.51</v>
      </c>
      <c r="R95" s="24">
        <v>0.56</v>
      </c>
      <c r="S95" s="24">
        <v>0.55</v>
      </c>
      <c r="T95" s="24">
        <v>0.53</v>
      </c>
      <c r="U95" s="24">
        <v>0.59</v>
      </c>
      <c r="V95" s="24">
        <v>0.63</v>
      </c>
      <c r="W95" s="24">
        <v>0.73</v>
      </c>
      <c r="X95" s="24">
        <v>0.78</v>
      </c>
      <c r="Y95" s="24">
        <v>0.82</v>
      </c>
      <c r="Z95" s="24">
        <v>0.84</v>
      </c>
      <c r="AA95" s="24">
        <v>0.79</v>
      </c>
      <c r="AB95" s="24">
        <v>0.73</v>
      </c>
      <c r="AC95" s="24">
        <v>0.67</v>
      </c>
      <c r="AD95" s="24">
        <v>0.59</v>
      </c>
      <c r="AE95" s="24">
        <v>0.48</v>
      </c>
      <c r="AF95" s="5"/>
      <c r="AG95" s="5">
        <f t="shared" si="12"/>
        <v>0.35000000000000003</v>
      </c>
      <c r="AH95" s="5">
        <f t="shared" si="13"/>
        <v>0.55</v>
      </c>
      <c r="AI95" s="5">
        <f t="shared" si="14"/>
        <v>0.6000000000000001</v>
      </c>
      <c r="AJ95" s="5">
        <f t="shared" si="15"/>
        <v>0.8</v>
      </c>
      <c r="AK95" s="5">
        <f t="shared" si="16"/>
        <v>0.8</v>
      </c>
      <c r="AL95" s="5">
        <f t="shared" si="17"/>
        <v>0.6000000000000001</v>
      </c>
      <c r="AM95" s="4" t="s">
        <v>253</v>
      </c>
    </row>
    <row r="96" spans="1:39" ht="12">
      <c r="A96" s="8" t="s">
        <v>72</v>
      </c>
      <c r="B96" s="8" t="s">
        <v>76</v>
      </c>
      <c r="C96" s="7" t="s">
        <v>48</v>
      </c>
      <c r="D96" s="9">
        <v>4</v>
      </c>
      <c r="E96" s="3">
        <v>200</v>
      </c>
      <c r="F96" s="4" t="s">
        <v>26</v>
      </c>
      <c r="G96" s="4" t="s">
        <v>54</v>
      </c>
      <c r="H96" s="4"/>
      <c r="I96" s="4"/>
      <c r="J96" s="4"/>
      <c r="K96" s="8" t="s">
        <v>77</v>
      </c>
      <c r="L96" s="4" t="s">
        <v>3</v>
      </c>
      <c r="M96" s="4" t="s">
        <v>29</v>
      </c>
      <c r="N96" s="24">
        <v>0.33</v>
      </c>
      <c r="O96" s="24">
        <v>0.52</v>
      </c>
      <c r="P96" s="24">
        <v>0.56</v>
      </c>
      <c r="Q96" s="24">
        <v>0.64</v>
      </c>
      <c r="R96" s="24">
        <v>0.65</v>
      </c>
      <c r="S96" s="24">
        <v>0.68</v>
      </c>
      <c r="T96" s="24">
        <v>0.73</v>
      </c>
      <c r="U96" s="24">
        <v>0.75</v>
      </c>
      <c r="V96" s="24">
        <v>0.75</v>
      </c>
      <c r="W96" s="24">
        <v>0.63</v>
      </c>
      <c r="X96" s="24">
        <v>0.62</v>
      </c>
      <c r="Y96" s="24">
        <v>0.66</v>
      </c>
      <c r="Z96" s="24">
        <v>0.65</v>
      </c>
      <c r="AA96" s="24">
        <v>0.61</v>
      </c>
      <c r="AB96" s="24">
        <v>0.59</v>
      </c>
      <c r="AC96" s="24">
        <v>0.55</v>
      </c>
      <c r="AD96" s="24">
        <v>0.51</v>
      </c>
      <c r="AE96" s="24">
        <v>0.46</v>
      </c>
      <c r="AF96" s="5"/>
      <c r="AG96" s="5">
        <f t="shared" si="12"/>
        <v>0.45</v>
      </c>
      <c r="AH96" s="5">
        <f t="shared" si="13"/>
        <v>0.65</v>
      </c>
      <c r="AI96" s="5">
        <f t="shared" si="14"/>
        <v>0.75</v>
      </c>
      <c r="AJ96" s="5">
        <f t="shared" si="15"/>
        <v>0.65</v>
      </c>
      <c r="AK96" s="5">
        <f t="shared" si="16"/>
        <v>0.6000000000000001</v>
      </c>
      <c r="AL96" s="5">
        <f t="shared" si="17"/>
        <v>0.5</v>
      </c>
      <c r="AM96" s="4" t="s">
        <v>54</v>
      </c>
    </row>
    <row r="97" spans="1:39" ht="12">
      <c r="A97" s="8" t="s">
        <v>83</v>
      </c>
      <c r="B97" s="8" t="s">
        <v>85</v>
      </c>
      <c r="C97" s="57" t="s">
        <v>229</v>
      </c>
      <c r="D97" s="6">
        <v>1.5</v>
      </c>
      <c r="E97" s="3">
        <v>200</v>
      </c>
      <c r="F97" s="4" t="s">
        <v>26</v>
      </c>
      <c r="G97" s="4" t="s">
        <v>220</v>
      </c>
      <c r="H97" s="4"/>
      <c r="I97" s="4"/>
      <c r="J97" s="4"/>
      <c r="K97" s="8" t="s">
        <v>477</v>
      </c>
      <c r="L97" s="4" t="s">
        <v>0</v>
      </c>
      <c r="M97" s="4" t="s">
        <v>36</v>
      </c>
      <c r="N97" s="24">
        <v>0.33</v>
      </c>
      <c r="O97" s="24">
        <v>0.56</v>
      </c>
      <c r="P97" s="24">
        <v>0.68</v>
      </c>
      <c r="Q97" s="24">
        <v>0.8</v>
      </c>
      <c r="R97" s="24">
        <v>0.82</v>
      </c>
      <c r="S97" s="24">
        <v>0.84</v>
      </c>
      <c r="T97" s="24">
        <v>0.92</v>
      </c>
      <c r="U97" s="24">
        <v>0.97</v>
      </c>
      <c r="V97" s="24">
        <v>0.91</v>
      </c>
      <c r="W97" s="24">
        <v>0.78</v>
      </c>
      <c r="X97" s="24">
        <v>0.8</v>
      </c>
      <c r="Y97" s="24">
        <v>0.9</v>
      </c>
      <c r="Z97" s="24">
        <v>0.88</v>
      </c>
      <c r="AA97" s="24">
        <v>0.89</v>
      </c>
      <c r="AB97" s="24">
        <v>0.87</v>
      </c>
      <c r="AC97" s="24">
        <v>0.85</v>
      </c>
      <c r="AD97" s="24">
        <v>0.8</v>
      </c>
      <c r="AE97" s="24">
        <v>0.74</v>
      </c>
      <c r="AF97" s="5"/>
      <c r="AG97" s="5">
        <f aca="true" t="shared" si="18" ref="AG97:AG125">IF(AVERAGE(N97:P97)&lt;1.01,ROUND(AVERAGE(N97:P97)/0.05,0)*0.05,1)</f>
        <v>0.5</v>
      </c>
      <c r="AH97" s="5">
        <f aca="true" t="shared" si="19" ref="AH97:AH125">IF(AVERAGE(Q97:S97)&lt;1.01,ROUND(AVERAGE(Q97:S97)/0.05,0)*0.05,1)</f>
        <v>0.8</v>
      </c>
      <c r="AI97" s="5">
        <f aca="true" t="shared" si="20" ref="AI97:AI125">IF(AVERAGE(T97:V97)&lt;1.01,ROUND(AVERAGE(T97:V97)/0.05,0)*0.05,1)</f>
        <v>0.9500000000000001</v>
      </c>
      <c r="AJ97" s="5">
        <f aca="true" t="shared" si="21" ref="AJ97:AJ125">IF(AVERAGE(W97:Y97)&lt;1.01,ROUND(AVERAGE(W97:Y97)/0.05,0)*0.05,1)</f>
        <v>0.8500000000000001</v>
      </c>
      <c r="AK97" s="5">
        <f aca="true" t="shared" si="22" ref="AK97:AK125">IF(AVERAGE(Z97:AB97)&lt;1.01,ROUND(AVERAGE(Z97:AB97)/0.05,0)*0.05,1)</f>
        <v>0.9</v>
      </c>
      <c r="AL97" s="5">
        <f aca="true" t="shared" si="23" ref="AL97:AL125">IF(AVERAGE(AC97:AE97)&lt;1.01,ROUND(AVERAGE(AC97:AE97)/0.05,0)*0.05,1)</f>
        <v>0.8</v>
      </c>
      <c r="AM97" s="4" t="s">
        <v>353</v>
      </c>
    </row>
    <row r="98" spans="2:39" ht="12">
      <c r="B98" s="8" t="s">
        <v>194</v>
      </c>
      <c r="C98" s="57" t="s">
        <v>229</v>
      </c>
      <c r="D98" s="6">
        <v>1.5</v>
      </c>
      <c r="E98" s="3">
        <v>200</v>
      </c>
      <c r="F98" s="4" t="s">
        <v>26</v>
      </c>
      <c r="G98" s="4" t="s">
        <v>220</v>
      </c>
      <c r="H98" s="4" t="s">
        <v>423</v>
      </c>
      <c r="I98" s="18">
        <v>0.37</v>
      </c>
      <c r="J98" s="4"/>
      <c r="K98" s="5" t="s">
        <v>104</v>
      </c>
      <c r="L98" s="5" t="s">
        <v>1</v>
      </c>
      <c r="M98" s="5" t="s">
        <v>36</v>
      </c>
      <c r="N98" s="24">
        <v>0.33</v>
      </c>
      <c r="O98" s="24">
        <v>0.56</v>
      </c>
      <c r="P98" s="24">
        <v>0.7</v>
      </c>
      <c r="Q98" s="24">
        <v>0.84</v>
      </c>
      <c r="R98" s="24">
        <v>0.86</v>
      </c>
      <c r="S98" s="24">
        <v>0.87</v>
      </c>
      <c r="T98" s="24">
        <v>0.94</v>
      </c>
      <c r="U98" s="24">
        <v>0.95</v>
      </c>
      <c r="V98" s="24">
        <v>0.88</v>
      </c>
      <c r="W98" s="24">
        <v>0.77</v>
      </c>
      <c r="X98" s="24">
        <v>0.83</v>
      </c>
      <c r="Y98" s="24">
        <v>0.89</v>
      </c>
      <c r="Z98" s="24">
        <v>0.85</v>
      </c>
      <c r="AA98" s="24">
        <v>0.82</v>
      </c>
      <c r="AB98" s="24">
        <v>0.72</v>
      </c>
      <c r="AC98" s="24">
        <v>0.66</v>
      </c>
      <c r="AD98" s="24">
        <v>0.62</v>
      </c>
      <c r="AE98" s="24">
        <v>0.58</v>
      </c>
      <c r="AF98" s="5"/>
      <c r="AG98" s="5">
        <f t="shared" si="18"/>
        <v>0.55</v>
      </c>
      <c r="AH98" s="5">
        <f t="shared" si="19"/>
        <v>0.8500000000000001</v>
      </c>
      <c r="AI98" s="5">
        <f t="shared" si="20"/>
        <v>0.9</v>
      </c>
      <c r="AJ98" s="5">
        <f t="shared" si="21"/>
        <v>0.8500000000000001</v>
      </c>
      <c r="AK98" s="5">
        <f t="shared" si="22"/>
        <v>0.8</v>
      </c>
      <c r="AL98" s="5">
        <f t="shared" si="23"/>
        <v>0.6000000000000001</v>
      </c>
      <c r="AM98" s="4" t="s">
        <v>385</v>
      </c>
    </row>
    <row r="99" spans="1:39" ht="12">
      <c r="A99" s="8" t="s">
        <v>402</v>
      </c>
      <c r="B99" s="8" t="s">
        <v>295</v>
      </c>
      <c r="C99" s="7" t="s">
        <v>24</v>
      </c>
      <c r="D99" s="6">
        <v>0.7</v>
      </c>
      <c r="E99" s="3">
        <v>200</v>
      </c>
      <c r="F99" s="4" t="s">
        <v>26</v>
      </c>
      <c r="G99" s="4" t="s">
        <v>54</v>
      </c>
      <c r="H99" s="4"/>
      <c r="I99" s="4"/>
      <c r="J99" s="4"/>
      <c r="K99" s="8" t="s">
        <v>478</v>
      </c>
      <c r="L99" s="4" t="s">
        <v>2</v>
      </c>
      <c r="M99" s="4" t="s">
        <v>29</v>
      </c>
      <c r="N99" s="24">
        <v>0.34</v>
      </c>
      <c r="O99" s="24">
        <v>0.37</v>
      </c>
      <c r="P99" s="24">
        <v>0.58</v>
      </c>
      <c r="Q99" s="24">
        <v>0.77</v>
      </c>
      <c r="R99" s="24">
        <v>0.84</v>
      </c>
      <c r="S99" s="24">
        <v>0.77</v>
      </c>
      <c r="T99" s="24">
        <v>0.82</v>
      </c>
      <c r="U99" s="24">
        <v>0.83</v>
      </c>
      <c r="V99" s="24">
        <v>0.74</v>
      </c>
      <c r="W99" s="24">
        <v>0.6</v>
      </c>
      <c r="X99" s="24">
        <v>0.55</v>
      </c>
      <c r="Y99" s="24">
        <v>0.6</v>
      </c>
      <c r="Z99" s="24">
        <v>0.52</v>
      </c>
      <c r="AA99" s="24">
        <v>0.47</v>
      </c>
      <c r="AB99" s="24">
        <v>0.42</v>
      </c>
      <c r="AC99" s="24">
        <v>0.39</v>
      </c>
      <c r="AD99" s="24">
        <v>0.33</v>
      </c>
      <c r="AE99" s="24">
        <v>0.28</v>
      </c>
      <c r="AF99" s="5"/>
      <c r="AG99" s="5">
        <f t="shared" si="18"/>
        <v>0.45</v>
      </c>
      <c r="AH99" s="5">
        <f t="shared" si="19"/>
        <v>0.8</v>
      </c>
      <c r="AI99" s="5">
        <f t="shared" si="20"/>
        <v>0.8</v>
      </c>
      <c r="AJ99" s="5">
        <f t="shared" si="21"/>
        <v>0.6000000000000001</v>
      </c>
      <c r="AK99" s="5">
        <f t="shared" si="22"/>
        <v>0.45</v>
      </c>
      <c r="AL99" s="5">
        <f t="shared" si="23"/>
        <v>0.35000000000000003</v>
      </c>
      <c r="AM99" s="4" t="s">
        <v>54</v>
      </c>
    </row>
    <row r="100" spans="1:39" ht="12">
      <c r="A100" s="8" t="s">
        <v>396</v>
      </c>
      <c r="B100" s="8" t="s">
        <v>61</v>
      </c>
      <c r="C100" s="7" t="s">
        <v>44</v>
      </c>
      <c r="D100" s="6">
        <v>1.5</v>
      </c>
      <c r="E100" s="3">
        <v>200</v>
      </c>
      <c r="F100" s="4" t="s">
        <v>26</v>
      </c>
      <c r="G100" s="4" t="s">
        <v>54</v>
      </c>
      <c r="H100" s="4"/>
      <c r="I100" s="4"/>
      <c r="J100" s="4"/>
      <c r="K100" s="8" t="s">
        <v>66</v>
      </c>
      <c r="L100" s="4" t="s">
        <v>3</v>
      </c>
      <c r="M100" s="4" t="s">
        <v>31</v>
      </c>
      <c r="N100" s="24">
        <v>0.34</v>
      </c>
      <c r="O100" s="24">
        <v>0.39</v>
      </c>
      <c r="P100" s="24">
        <v>0.47</v>
      </c>
      <c r="Q100" s="24">
        <v>0.67</v>
      </c>
      <c r="R100" s="24">
        <v>0.83</v>
      </c>
      <c r="S100" s="24">
        <v>0.94</v>
      </c>
      <c r="T100" s="24">
        <v>0.91</v>
      </c>
      <c r="U100" s="24">
        <v>0.93</v>
      </c>
      <c r="V100" s="24">
        <v>0.92</v>
      </c>
      <c r="W100" s="24">
        <v>0.7</v>
      </c>
      <c r="X100" s="24">
        <v>0.63</v>
      </c>
      <c r="Y100" s="24">
        <v>0.73</v>
      </c>
      <c r="Z100" s="24">
        <v>0.74</v>
      </c>
      <c r="AA100" s="24">
        <v>0.73</v>
      </c>
      <c r="AB100" s="24">
        <v>0.76</v>
      </c>
      <c r="AC100" s="24">
        <v>0.72</v>
      </c>
      <c r="AD100" s="24">
        <v>0.68</v>
      </c>
      <c r="AE100" s="24">
        <v>0.68</v>
      </c>
      <c r="AF100" s="5"/>
      <c r="AG100" s="5">
        <f t="shared" si="18"/>
        <v>0.4</v>
      </c>
      <c r="AH100" s="5">
        <f t="shared" si="19"/>
        <v>0.8</v>
      </c>
      <c r="AI100" s="5">
        <f t="shared" si="20"/>
        <v>0.9</v>
      </c>
      <c r="AJ100" s="5">
        <f t="shared" si="21"/>
        <v>0.7000000000000001</v>
      </c>
      <c r="AK100" s="5">
        <f t="shared" si="22"/>
        <v>0.75</v>
      </c>
      <c r="AL100" s="5">
        <f t="shared" si="23"/>
        <v>0.7000000000000001</v>
      </c>
      <c r="AM100" s="4" t="s">
        <v>54</v>
      </c>
    </row>
    <row r="101" spans="1:39" ht="12">
      <c r="A101" s="8" t="s">
        <v>396</v>
      </c>
      <c r="B101" s="8" t="s">
        <v>61</v>
      </c>
      <c r="C101" s="7" t="s">
        <v>45</v>
      </c>
      <c r="D101" s="6">
        <v>1.5</v>
      </c>
      <c r="E101" s="3">
        <v>200</v>
      </c>
      <c r="F101" s="4" t="s">
        <v>26</v>
      </c>
      <c r="G101" s="4" t="s">
        <v>54</v>
      </c>
      <c r="H101" s="4"/>
      <c r="I101" s="4"/>
      <c r="J101" s="4"/>
      <c r="K101" s="8" t="s">
        <v>74</v>
      </c>
      <c r="L101" s="4" t="s">
        <v>3</v>
      </c>
      <c r="M101" s="4" t="s">
        <v>31</v>
      </c>
      <c r="N101" s="24">
        <v>0.34</v>
      </c>
      <c r="O101" s="24">
        <v>0.39</v>
      </c>
      <c r="P101" s="24">
        <v>0.47</v>
      </c>
      <c r="Q101" s="24">
        <v>0.67</v>
      </c>
      <c r="R101" s="24">
        <v>0.83</v>
      </c>
      <c r="S101" s="24">
        <v>0.94</v>
      </c>
      <c r="T101" s="24">
        <v>0.91</v>
      </c>
      <c r="U101" s="24">
        <v>0.93</v>
      </c>
      <c r="V101" s="24">
        <v>0.92</v>
      </c>
      <c r="W101" s="24">
        <v>0.7</v>
      </c>
      <c r="X101" s="24">
        <v>0.63</v>
      </c>
      <c r="Y101" s="24">
        <v>0.73</v>
      </c>
      <c r="Z101" s="24">
        <v>0.74</v>
      </c>
      <c r="AA101" s="24">
        <v>0.73</v>
      </c>
      <c r="AB101" s="24">
        <v>0.76</v>
      </c>
      <c r="AC101" s="24">
        <v>0.72</v>
      </c>
      <c r="AD101" s="24">
        <v>0.68</v>
      </c>
      <c r="AE101" s="24">
        <v>0.68</v>
      </c>
      <c r="AF101" s="5"/>
      <c r="AG101" s="5">
        <f t="shared" si="18"/>
        <v>0.4</v>
      </c>
      <c r="AH101" s="5">
        <f t="shared" si="19"/>
        <v>0.8</v>
      </c>
      <c r="AI101" s="5">
        <f t="shared" si="20"/>
        <v>0.9</v>
      </c>
      <c r="AJ101" s="5">
        <f t="shared" si="21"/>
        <v>0.7000000000000001</v>
      </c>
      <c r="AK101" s="5">
        <f t="shared" si="22"/>
        <v>0.75</v>
      </c>
      <c r="AL101" s="5">
        <f t="shared" si="23"/>
        <v>0.7000000000000001</v>
      </c>
      <c r="AM101" s="4" t="s">
        <v>54</v>
      </c>
    </row>
    <row r="102" spans="1:39" ht="12">
      <c r="A102" s="8" t="s">
        <v>94</v>
      </c>
      <c r="B102" s="8" t="s">
        <v>204</v>
      </c>
      <c r="C102" s="7" t="s">
        <v>18</v>
      </c>
      <c r="D102" s="9">
        <v>2.5</v>
      </c>
      <c r="E102" s="3">
        <v>200</v>
      </c>
      <c r="F102" s="4" t="s">
        <v>26</v>
      </c>
      <c r="G102" s="4" t="s">
        <v>417</v>
      </c>
      <c r="H102" s="4"/>
      <c r="I102" s="4"/>
      <c r="J102" s="4" t="s">
        <v>419</v>
      </c>
      <c r="K102" s="8" t="s">
        <v>475</v>
      </c>
      <c r="L102" s="4" t="s">
        <v>1</v>
      </c>
      <c r="M102" s="4" t="s">
        <v>31</v>
      </c>
      <c r="N102" s="24">
        <v>0.35</v>
      </c>
      <c r="O102" s="24">
        <v>0.37</v>
      </c>
      <c r="P102" s="24">
        <v>0.46</v>
      </c>
      <c r="Q102" s="24">
        <v>0.54</v>
      </c>
      <c r="R102" s="24">
        <v>0.64</v>
      </c>
      <c r="S102" s="24">
        <v>0.76</v>
      </c>
      <c r="T102" s="24">
        <v>0.84</v>
      </c>
      <c r="U102" s="24">
        <v>0.88</v>
      </c>
      <c r="V102" s="24">
        <v>0.98</v>
      </c>
      <c r="W102" s="24">
        <v>1.01</v>
      </c>
      <c r="X102" s="24">
        <v>0.98</v>
      </c>
      <c r="Y102" s="24">
        <v>0.96</v>
      </c>
      <c r="Z102" s="24">
        <v>0.97</v>
      </c>
      <c r="AA102" s="24">
        <v>0.88</v>
      </c>
      <c r="AB102" s="24">
        <v>0.78</v>
      </c>
      <c r="AC102" s="24">
        <v>0.76</v>
      </c>
      <c r="AD102" s="24">
        <v>0.72</v>
      </c>
      <c r="AE102" s="24">
        <v>0.65</v>
      </c>
      <c r="AF102" s="5"/>
      <c r="AG102" s="5">
        <f t="shared" si="18"/>
        <v>0.4</v>
      </c>
      <c r="AH102" s="5">
        <f t="shared" si="19"/>
        <v>0.65</v>
      </c>
      <c r="AI102" s="5">
        <f t="shared" si="20"/>
        <v>0.9</v>
      </c>
      <c r="AJ102" s="5">
        <f t="shared" si="21"/>
        <v>1</v>
      </c>
      <c r="AK102" s="5">
        <f t="shared" si="22"/>
        <v>0.9</v>
      </c>
      <c r="AL102" s="5">
        <f t="shared" si="23"/>
        <v>0.7000000000000001</v>
      </c>
      <c r="AM102" s="4" t="s">
        <v>237</v>
      </c>
    </row>
    <row r="103" spans="1:39" ht="12">
      <c r="A103" s="8" t="s">
        <v>83</v>
      </c>
      <c r="B103" s="8" t="s">
        <v>84</v>
      </c>
      <c r="C103" s="57" t="s">
        <v>8</v>
      </c>
      <c r="D103" s="6">
        <v>0.7</v>
      </c>
      <c r="E103" s="3">
        <v>200</v>
      </c>
      <c r="F103" s="4" t="s">
        <v>26</v>
      </c>
      <c r="G103" s="4" t="s">
        <v>206</v>
      </c>
      <c r="H103" s="4"/>
      <c r="I103" s="4"/>
      <c r="J103" s="4"/>
      <c r="K103" s="8" t="s">
        <v>479</v>
      </c>
      <c r="L103" s="4" t="s">
        <v>3</v>
      </c>
      <c r="M103" s="4" t="s">
        <v>32</v>
      </c>
      <c r="N103" s="24">
        <v>0.35</v>
      </c>
      <c r="O103" s="24">
        <v>0.52</v>
      </c>
      <c r="P103" s="24">
        <v>0.7</v>
      </c>
      <c r="Q103" s="24">
        <v>0.74</v>
      </c>
      <c r="R103" s="24">
        <v>0.74</v>
      </c>
      <c r="S103" s="24">
        <v>0.77</v>
      </c>
      <c r="T103" s="24">
        <v>0.8</v>
      </c>
      <c r="U103" s="24">
        <v>0.83</v>
      </c>
      <c r="V103" s="24">
        <v>0.8</v>
      </c>
      <c r="W103" s="24">
        <v>0.7</v>
      </c>
      <c r="X103" s="24">
        <v>0.73</v>
      </c>
      <c r="Y103" s="24">
        <v>0.78</v>
      </c>
      <c r="Z103" s="24">
        <v>0.76</v>
      </c>
      <c r="AA103" s="24">
        <v>0.75</v>
      </c>
      <c r="AB103" s="24">
        <v>0.68</v>
      </c>
      <c r="AC103" s="24">
        <v>0.62</v>
      </c>
      <c r="AD103" s="24">
        <v>0.56</v>
      </c>
      <c r="AE103" s="24">
        <v>0.49</v>
      </c>
      <c r="AF103" s="5"/>
      <c r="AG103" s="5">
        <f t="shared" si="18"/>
        <v>0.5</v>
      </c>
      <c r="AH103" s="5">
        <f t="shared" si="19"/>
        <v>0.75</v>
      </c>
      <c r="AI103" s="5">
        <f t="shared" si="20"/>
        <v>0.8</v>
      </c>
      <c r="AJ103" s="5">
        <f t="shared" si="21"/>
        <v>0.75</v>
      </c>
      <c r="AK103" s="5">
        <f t="shared" si="22"/>
        <v>0.75</v>
      </c>
      <c r="AL103" s="5">
        <f t="shared" si="23"/>
        <v>0.55</v>
      </c>
      <c r="AM103" s="4" t="s">
        <v>352</v>
      </c>
    </row>
    <row r="104" spans="2:39" ht="12">
      <c r="B104" s="8" t="s">
        <v>317</v>
      </c>
      <c r="C104" s="57" t="s">
        <v>8</v>
      </c>
      <c r="D104" s="6">
        <v>0.7</v>
      </c>
      <c r="E104" s="3">
        <v>200</v>
      </c>
      <c r="F104" s="4" t="s">
        <v>26</v>
      </c>
      <c r="G104" s="4" t="s">
        <v>222</v>
      </c>
      <c r="H104" s="4"/>
      <c r="I104" s="4"/>
      <c r="J104" s="4"/>
      <c r="K104" s="5" t="s">
        <v>66</v>
      </c>
      <c r="L104" s="17" t="s">
        <v>3</v>
      </c>
      <c r="M104" s="17" t="s">
        <v>34</v>
      </c>
      <c r="N104" s="24">
        <v>0.35</v>
      </c>
      <c r="O104" s="24">
        <v>0.55</v>
      </c>
      <c r="P104" s="24">
        <v>0.65</v>
      </c>
      <c r="Q104" s="24">
        <v>0.64</v>
      </c>
      <c r="R104" s="24">
        <v>0.63</v>
      </c>
      <c r="S104" s="24">
        <v>0.69</v>
      </c>
      <c r="T104" s="24">
        <v>0.71</v>
      </c>
      <c r="U104" s="24">
        <v>0.76</v>
      </c>
      <c r="V104" s="24">
        <v>0.74</v>
      </c>
      <c r="W104" s="24">
        <v>0.72</v>
      </c>
      <c r="X104" s="24">
        <v>0.77</v>
      </c>
      <c r="Y104" s="24">
        <v>0.78</v>
      </c>
      <c r="Z104" s="24">
        <v>0.77</v>
      </c>
      <c r="AA104" s="24">
        <v>0.74</v>
      </c>
      <c r="AB104" s="24">
        <v>0.68</v>
      </c>
      <c r="AC104" s="24">
        <v>0.61</v>
      </c>
      <c r="AD104" s="24">
        <v>0.54</v>
      </c>
      <c r="AE104" s="24">
        <v>0.49</v>
      </c>
      <c r="AF104" s="5"/>
      <c r="AG104" s="5">
        <f t="shared" si="18"/>
        <v>0.5</v>
      </c>
      <c r="AH104" s="5">
        <f t="shared" si="19"/>
        <v>0.65</v>
      </c>
      <c r="AI104" s="5">
        <f t="shared" si="20"/>
        <v>0.75</v>
      </c>
      <c r="AJ104" s="5">
        <f t="shared" si="21"/>
        <v>0.75</v>
      </c>
      <c r="AK104" s="5">
        <f t="shared" si="22"/>
        <v>0.75</v>
      </c>
      <c r="AL104" s="5">
        <f t="shared" si="23"/>
        <v>0.55</v>
      </c>
      <c r="AM104" s="4" t="s">
        <v>387</v>
      </c>
    </row>
    <row r="105" spans="2:39" ht="12">
      <c r="B105" s="8" t="s">
        <v>193</v>
      </c>
      <c r="C105" s="57" t="s">
        <v>8</v>
      </c>
      <c r="D105" s="6">
        <v>0.7</v>
      </c>
      <c r="E105" s="3">
        <v>200</v>
      </c>
      <c r="F105" s="4" t="s">
        <v>26</v>
      </c>
      <c r="G105" s="4" t="s">
        <v>409</v>
      </c>
      <c r="H105" s="4" t="s">
        <v>423</v>
      </c>
      <c r="I105" s="18">
        <v>0.37</v>
      </c>
      <c r="J105" s="4"/>
      <c r="K105" s="8" t="s">
        <v>449</v>
      </c>
      <c r="L105" s="4" t="s">
        <v>3</v>
      </c>
      <c r="M105" s="4" t="s">
        <v>32</v>
      </c>
      <c r="N105" s="24">
        <v>0.35</v>
      </c>
      <c r="O105" s="24">
        <v>0.56</v>
      </c>
      <c r="P105" s="24">
        <v>0.71</v>
      </c>
      <c r="Q105" s="24">
        <v>0.76</v>
      </c>
      <c r="R105" s="24">
        <v>0.75</v>
      </c>
      <c r="S105" s="24">
        <v>0.77</v>
      </c>
      <c r="T105" s="24">
        <v>0.79</v>
      </c>
      <c r="U105" s="24">
        <v>0.81</v>
      </c>
      <c r="V105" s="24">
        <v>0.76</v>
      </c>
      <c r="W105" s="24">
        <v>0.67</v>
      </c>
      <c r="X105" s="24">
        <v>0.71</v>
      </c>
      <c r="Y105" s="24">
        <v>0.72</v>
      </c>
      <c r="Z105" s="24">
        <v>0.68</v>
      </c>
      <c r="AA105" s="24">
        <v>0.64</v>
      </c>
      <c r="AB105" s="24">
        <v>0.55</v>
      </c>
      <c r="AC105" s="24">
        <v>0.48</v>
      </c>
      <c r="AD105" s="24">
        <v>0.45</v>
      </c>
      <c r="AE105" s="24">
        <v>0.45</v>
      </c>
      <c r="AF105" s="5"/>
      <c r="AG105" s="5">
        <f t="shared" si="18"/>
        <v>0.55</v>
      </c>
      <c r="AH105" s="5">
        <f t="shared" si="19"/>
        <v>0.75</v>
      </c>
      <c r="AI105" s="5">
        <f t="shared" si="20"/>
        <v>0.8</v>
      </c>
      <c r="AJ105" s="5">
        <f t="shared" si="21"/>
        <v>0.7000000000000001</v>
      </c>
      <c r="AK105" s="5">
        <f t="shared" si="22"/>
        <v>0.6000000000000001</v>
      </c>
      <c r="AL105" s="5">
        <f t="shared" si="23"/>
        <v>0.45</v>
      </c>
      <c r="AM105" s="4" t="s">
        <v>389</v>
      </c>
    </row>
    <row r="106" spans="2:39" ht="12">
      <c r="B106" s="8" t="s">
        <v>306</v>
      </c>
      <c r="C106" s="7" t="s">
        <v>8</v>
      </c>
      <c r="D106" s="6">
        <v>0.7</v>
      </c>
      <c r="E106" s="3">
        <v>200</v>
      </c>
      <c r="F106" s="4" t="s">
        <v>26</v>
      </c>
      <c r="G106" s="4" t="s">
        <v>221</v>
      </c>
      <c r="H106" s="4"/>
      <c r="I106" s="4"/>
      <c r="J106" s="4"/>
      <c r="K106" s="8" t="s">
        <v>104</v>
      </c>
      <c r="L106" s="4" t="s">
        <v>1</v>
      </c>
      <c r="M106" s="17" t="str">
        <f>"NRC = "&amp;IF(AVERAGE(AG106:AL106)&lt;1.01,ROUND(AVERAGE(AG106:AL106)/0.05,0)*0.05,1)</f>
        <v>NRC = 0,75</v>
      </c>
      <c r="N106" s="24">
        <v>0.36</v>
      </c>
      <c r="O106" s="24">
        <v>0.5</v>
      </c>
      <c r="P106" s="24">
        <v>0.67</v>
      </c>
      <c r="Q106" s="24">
        <v>0.86</v>
      </c>
      <c r="R106" s="24">
        <v>0.94</v>
      </c>
      <c r="S106" s="24">
        <v>0.91</v>
      </c>
      <c r="T106" s="24">
        <v>0.95</v>
      </c>
      <c r="U106" s="24">
        <v>0.93</v>
      </c>
      <c r="V106" s="24">
        <v>0.86</v>
      </c>
      <c r="W106" s="24">
        <v>0.8</v>
      </c>
      <c r="X106" s="24">
        <v>0.85</v>
      </c>
      <c r="Y106" s="24">
        <v>0.9</v>
      </c>
      <c r="Z106" s="24">
        <v>0.9</v>
      </c>
      <c r="AA106" s="24">
        <v>0.84</v>
      </c>
      <c r="AB106" s="24">
        <v>0.75</v>
      </c>
      <c r="AC106" s="24">
        <v>0.68</v>
      </c>
      <c r="AD106" s="24">
        <v>0.59</v>
      </c>
      <c r="AE106" s="24">
        <v>0.53</v>
      </c>
      <c r="AF106" s="5"/>
      <c r="AG106" s="5">
        <f t="shared" si="18"/>
        <v>0.5</v>
      </c>
      <c r="AH106" s="5">
        <f t="shared" si="19"/>
        <v>0.9</v>
      </c>
      <c r="AI106" s="5">
        <f t="shared" si="20"/>
        <v>0.9</v>
      </c>
      <c r="AJ106" s="5">
        <f t="shared" si="21"/>
        <v>0.8500000000000001</v>
      </c>
      <c r="AK106" s="5">
        <f t="shared" si="22"/>
        <v>0.8500000000000001</v>
      </c>
      <c r="AL106" s="5">
        <f t="shared" si="23"/>
        <v>0.6000000000000001</v>
      </c>
      <c r="AM106" s="4" t="s">
        <v>379</v>
      </c>
    </row>
    <row r="107" spans="1:39" ht="12">
      <c r="A107" s="8" t="s">
        <v>395</v>
      </c>
      <c r="B107" s="8" t="s">
        <v>65</v>
      </c>
      <c r="C107" s="7" t="s">
        <v>28</v>
      </c>
      <c r="D107" s="6">
        <v>1.8</v>
      </c>
      <c r="E107" s="3">
        <v>200</v>
      </c>
      <c r="F107" s="4" t="s">
        <v>26</v>
      </c>
      <c r="G107" s="4" t="s">
        <v>54</v>
      </c>
      <c r="H107" s="4"/>
      <c r="I107" s="4"/>
      <c r="J107" s="4"/>
      <c r="K107" s="8" t="s">
        <v>66</v>
      </c>
      <c r="L107" s="4" t="s">
        <v>3</v>
      </c>
      <c r="M107" s="4" t="s">
        <v>31</v>
      </c>
      <c r="N107" s="24">
        <v>0.37</v>
      </c>
      <c r="O107" s="24">
        <v>0.4</v>
      </c>
      <c r="P107" s="24">
        <v>0.49</v>
      </c>
      <c r="Q107" s="24">
        <v>0.67</v>
      </c>
      <c r="R107" s="24">
        <v>0.85</v>
      </c>
      <c r="S107" s="24">
        <v>0.93</v>
      </c>
      <c r="T107" s="24">
        <v>0.91</v>
      </c>
      <c r="U107" s="24">
        <v>0.91</v>
      </c>
      <c r="V107" s="24">
        <v>0.91</v>
      </c>
      <c r="W107" s="24">
        <v>0.71</v>
      </c>
      <c r="X107" s="24">
        <v>0.64</v>
      </c>
      <c r="Y107" s="24">
        <v>0.74</v>
      </c>
      <c r="Z107" s="24">
        <v>0.74</v>
      </c>
      <c r="AA107" s="24">
        <v>0.73</v>
      </c>
      <c r="AB107" s="24">
        <v>0.74</v>
      </c>
      <c r="AC107" s="24">
        <v>0.7</v>
      </c>
      <c r="AD107" s="24">
        <v>0.67</v>
      </c>
      <c r="AE107" s="24">
        <v>0.65</v>
      </c>
      <c r="AF107" s="5"/>
      <c r="AG107" s="5">
        <f t="shared" si="18"/>
        <v>0.4</v>
      </c>
      <c r="AH107" s="5">
        <f t="shared" si="19"/>
        <v>0.8</v>
      </c>
      <c r="AI107" s="5">
        <f t="shared" si="20"/>
        <v>0.9</v>
      </c>
      <c r="AJ107" s="5">
        <f t="shared" si="21"/>
        <v>0.7000000000000001</v>
      </c>
      <c r="AK107" s="5">
        <f t="shared" si="22"/>
        <v>0.75</v>
      </c>
      <c r="AL107" s="5">
        <f t="shared" si="23"/>
        <v>0.65</v>
      </c>
      <c r="AM107" s="4" t="s">
        <v>54</v>
      </c>
    </row>
    <row r="108" spans="1:39" ht="12">
      <c r="A108" s="8" t="s">
        <v>395</v>
      </c>
      <c r="B108" s="8" t="s">
        <v>65</v>
      </c>
      <c r="C108" s="7" t="s">
        <v>46</v>
      </c>
      <c r="D108" s="6">
        <v>1.8</v>
      </c>
      <c r="E108" s="3">
        <v>200</v>
      </c>
      <c r="F108" s="4" t="s">
        <v>26</v>
      </c>
      <c r="G108" s="4" t="s">
        <v>54</v>
      </c>
      <c r="H108" s="4"/>
      <c r="I108" s="4"/>
      <c r="J108" s="4"/>
      <c r="K108" s="8" t="s">
        <v>66</v>
      </c>
      <c r="L108" s="4" t="s">
        <v>3</v>
      </c>
      <c r="M108" s="4" t="s">
        <v>31</v>
      </c>
      <c r="N108" s="24">
        <v>0.37</v>
      </c>
      <c r="O108" s="24">
        <v>0.4</v>
      </c>
      <c r="P108" s="24">
        <v>0.49</v>
      </c>
      <c r="Q108" s="24">
        <v>0.67</v>
      </c>
      <c r="R108" s="24">
        <v>0.85</v>
      </c>
      <c r="S108" s="24">
        <v>0.93</v>
      </c>
      <c r="T108" s="24">
        <v>0.91</v>
      </c>
      <c r="U108" s="24">
        <v>0.91</v>
      </c>
      <c r="V108" s="24">
        <v>0.91</v>
      </c>
      <c r="W108" s="24">
        <v>0.71</v>
      </c>
      <c r="X108" s="24">
        <v>0.64</v>
      </c>
      <c r="Y108" s="24">
        <v>0.74</v>
      </c>
      <c r="Z108" s="24">
        <v>0.74</v>
      </c>
      <c r="AA108" s="24">
        <v>0.73</v>
      </c>
      <c r="AB108" s="24">
        <v>0.74</v>
      </c>
      <c r="AC108" s="24">
        <v>0.7</v>
      </c>
      <c r="AD108" s="24">
        <v>0.67</v>
      </c>
      <c r="AE108" s="24">
        <v>0.65</v>
      </c>
      <c r="AF108" s="5"/>
      <c r="AG108" s="5">
        <f t="shared" si="18"/>
        <v>0.4</v>
      </c>
      <c r="AH108" s="5">
        <f t="shared" si="19"/>
        <v>0.8</v>
      </c>
      <c r="AI108" s="5">
        <f t="shared" si="20"/>
        <v>0.9</v>
      </c>
      <c r="AJ108" s="5">
        <f t="shared" si="21"/>
        <v>0.7000000000000001</v>
      </c>
      <c r="AK108" s="5">
        <f t="shared" si="22"/>
        <v>0.75</v>
      </c>
      <c r="AL108" s="5">
        <f t="shared" si="23"/>
        <v>0.65</v>
      </c>
      <c r="AM108" s="4" t="s">
        <v>54</v>
      </c>
    </row>
    <row r="109" spans="2:40" ht="12">
      <c r="B109" s="7" t="s">
        <v>329</v>
      </c>
      <c r="C109" s="7" t="s">
        <v>14</v>
      </c>
      <c r="D109" s="7">
        <v>1.6</v>
      </c>
      <c r="E109" s="7">
        <v>200</v>
      </c>
      <c r="F109" s="7" t="s">
        <v>88</v>
      </c>
      <c r="G109" s="4" t="s">
        <v>413</v>
      </c>
      <c r="H109" s="4" t="s">
        <v>430</v>
      </c>
      <c r="I109" s="29">
        <v>0.403</v>
      </c>
      <c r="J109" s="4"/>
      <c r="K109" s="7" t="s">
        <v>104</v>
      </c>
      <c r="L109" s="7" t="s">
        <v>1</v>
      </c>
      <c r="M109" s="7" t="s">
        <v>36</v>
      </c>
      <c r="N109" s="25">
        <v>0.37</v>
      </c>
      <c r="O109" s="25">
        <v>0.54</v>
      </c>
      <c r="P109" s="25">
        <v>0.7</v>
      </c>
      <c r="Q109" s="25">
        <v>0.83</v>
      </c>
      <c r="R109" s="25">
        <v>0.85</v>
      </c>
      <c r="S109" s="25">
        <v>0.86</v>
      </c>
      <c r="T109" s="25">
        <v>0.9</v>
      </c>
      <c r="U109" s="25">
        <v>0.89</v>
      </c>
      <c r="V109" s="25">
        <v>0.85</v>
      </c>
      <c r="W109" s="25">
        <v>0.8</v>
      </c>
      <c r="X109" s="25">
        <v>0.86</v>
      </c>
      <c r="Y109" s="25">
        <v>0.87</v>
      </c>
      <c r="Z109" s="25">
        <v>0.82</v>
      </c>
      <c r="AA109" s="25">
        <v>0.8</v>
      </c>
      <c r="AB109" s="25">
        <v>0.72</v>
      </c>
      <c r="AC109" s="25">
        <v>0.66</v>
      </c>
      <c r="AD109" s="25">
        <v>0.63</v>
      </c>
      <c r="AE109" s="25">
        <v>0.6</v>
      </c>
      <c r="AF109" s="57"/>
      <c r="AG109" s="5">
        <f t="shared" si="18"/>
        <v>0.55</v>
      </c>
      <c r="AH109" s="5">
        <f t="shared" si="19"/>
        <v>0.8500000000000001</v>
      </c>
      <c r="AI109" s="5">
        <f t="shared" si="20"/>
        <v>0.9</v>
      </c>
      <c r="AJ109" s="5">
        <f t="shared" si="21"/>
        <v>0.8500000000000001</v>
      </c>
      <c r="AK109" s="5">
        <f t="shared" si="22"/>
        <v>0.8</v>
      </c>
      <c r="AL109" s="5">
        <f t="shared" si="23"/>
        <v>0.65</v>
      </c>
      <c r="AM109" s="7"/>
      <c r="AN109" s="7"/>
    </row>
    <row r="110" spans="1:39" ht="12">
      <c r="A110" s="8" t="s">
        <v>134</v>
      </c>
      <c r="B110" s="10" t="s">
        <v>308</v>
      </c>
      <c r="C110" s="7" t="s">
        <v>14</v>
      </c>
      <c r="D110" s="6">
        <v>1.6</v>
      </c>
      <c r="E110" s="3">
        <v>200</v>
      </c>
      <c r="F110" s="4" t="s">
        <v>88</v>
      </c>
      <c r="G110" s="4" t="s">
        <v>413</v>
      </c>
      <c r="H110" s="4" t="s">
        <v>431</v>
      </c>
      <c r="I110" s="29">
        <v>0.462</v>
      </c>
      <c r="J110" s="4"/>
      <c r="K110" s="8" t="s">
        <v>104</v>
      </c>
      <c r="L110" s="4" t="s">
        <v>1</v>
      </c>
      <c r="M110" s="4" t="s">
        <v>36</v>
      </c>
      <c r="N110" s="24">
        <v>0.37</v>
      </c>
      <c r="O110" s="24">
        <v>0.54</v>
      </c>
      <c r="P110" s="24">
        <v>0.72</v>
      </c>
      <c r="Q110" s="24">
        <v>0.85</v>
      </c>
      <c r="R110" s="24">
        <v>0.85</v>
      </c>
      <c r="S110" s="24">
        <v>0.85</v>
      </c>
      <c r="T110" s="24">
        <v>0.92</v>
      </c>
      <c r="U110" s="24">
        <v>0.93</v>
      </c>
      <c r="V110" s="24">
        <v>0.87</v>
      </c>
      <c r="W110" s="24">
        <v>0.81</v>
      </c>
      <c r="X110" s="24">
        <v>0.86</v>
      </c>
      <c r="Y110" s="24">
        <v>0.86</v>
      </c>
      <c r="Z110" s="24">
        <v>0.81</v>
      </c>
      <c r="AA110" s="24">
        <v>0.78</v>
      </c>
      <c r="AB110" s="24">
        <v>0.67</v>
      </c>
      <c r="AC110" s="24">
        <v>0.66</v>
      </c>
      <c r="AD110" s="24">
        <v>0.63</v>
      </c>
      <c r="AE110" s="24">
        <v>0.59</v>
      </c>
      <c r="AF110" s="5"/>
      <c r="AG110" s="5">
        <f t="shared" si="18"/>
        <v>0.55</v>
      </c>
      <c r="AH110" s="5">
        <f t="shared" si="19"/>
        <v>0.8500000000000001</v>
      </c>
      <c r="AI110" s="5">
        <f t="shared" si="20"/>
        <v>0.9</v>
      </c>
      <c r="AJ110" s="5">
        <f t="shared" si="21"/>
        <v>0.8500000000000001</v>
      </c>
      <c r="AK110" s="5">
        <f t="shared" si="22"/>
        <v>0.75</v>
      </c>
      <c r="AL110" s="5">
        <f t="shared" si="23"/>
        <v>0.65</v>
      </c>
      <c r="AM110" s="4" t="s">
        <v>371</v>
      </c>
    </row>
    <row r="111" spans="2:40" ht="12">
      <c r="B111" s="7" t="s">
        <v>328</v>
      </c>
      <c r="C111" s="7" t="s">
        <v>14</v>
      </c>
      <c r="D111" s="7">
        <v>1.6</v>
      </c>
      <c r="E111" s="7">
        <v>200</v>
      </c>
      <c r="F111" s="7" t="s">
        <v>88</v>
      </c>
      <c r="G111" s="4" t="s">
        <v>413</v>
      </c>
      <c r="H111" s="4" t="s">
        <v>432</v>
      </c>
      <c r="I111" s="29">
        <v>0.587</v>
      </c>
      <c r="J111" s="4"/>
      <c r="K111" s="7" t="s">
        <v>467</v>
      </c>
      <c r="L111" s="7" t="s">
        <v>0</v>
      </c>
      <c r="M111" s="7" t="s">
        <v>39</v>
      </c>
      <c r="N111" s="25">
        <v>0.37</v>
      </c>
      <c r="O111" s="25">
        <v>0.56</v>
      </c>
      <c r="P111" s="25">
        <v>0.69</v>
      </c>
      <c r="Q111" s="25">
        <v>0.85</v>
      </c>
      <c r="R111" s="25">
        <v>0.88</v>
      </c>
      <c r="S111" s="25">
        <v>0.89</v>
      </c>
      <c r="T111" s="25">
        <v>0.93</v>
      </c>
      <c r="U111" s="25">
        <v>0.93</v>
      </c>
      <c r="V111" s="25">
        <v>0.89</v>
      </c>
      <c r="W111" s="25">
        <v>0.84</v>
      </c>
      <c r="X111" s="25">
        <v>0.9</v>
      </c>
      <c r="Y111" s="25">
        <v>0.94</v>
      </c>
      <c r="Z111" s="25">
        <v>0.91</v>
      </c>
      <c r="AA111" s="25">
        <v>0.88</v>
      </c>
      <c r="AB111" s="25">
        <v>0.81</v>
      </c>
      <c r="AC111" s="25">
        <v>0.76</v>
      </c>
      <c r="AD111" s="25">
        <v>0.75</v>
      </c>
      <c r="AE111" s="25">
        <v>0.73</v>
      </c>
      <c r="AF111" s="57"/>
      <c r="AG111" s="5">
        <f t="shared" si="18"/>
        <v>0.55</v>
      </c>
      <c r="AH111" s="5">
        <f t="shared" si="19"/>
        <v>0.8500000000000001</v>
      </c>
      <c r="AI111" s="5">
        <f t="shared" si="20"/>
        <v>0.9</v>
      </c>
      <c r="AJ111" s="5">
        <f t="shared" si="21"/>
        <v>0.9</v>
      </c>
      <c r="AK111" s="5">
        <f t="shared" si="22"/>
        <v>0.8500000000000001</v>
      </c>
      <c r="AL111" s="5">
        <f t="shared" si="23"/>
        <v>0.75</v>
      </c>
      <c r="AM111" s="7"/>
      <c r="AN111" s="7"/>
    </row>
    <row r="112" spans="2:39" ht="12">
      <c r="B112" s="10" t="s">
        <v>320</v>
      </c>
      <c r="C112" s="57" t="s">
        <v>8</v>
      </c>
      <c r="D112" s="6">
        <v>0.7</v>
      </c>
      <c r="E112" s="3">
        <v>200</v>
      </c>
      <c r="F112" s="4" t="s">
        <v>26</v>
      </c>
      <c r="G112" s="4" t="s">
        <v>410</v>
      </c>
      <c r="H112" s="4" t="s">
        <v>423</v>
      </c>
      <c r="I112" s="18">
        <v>0.37</v>
      </c>
      <c r="J112" s="4"/>
      <c r="K112" s="5" t="s">
        <v>449</v>
      </c>
      <c r="L112" s="17" t="s">
        <v>3</v>
      </c>
      <c r="M112" s="17" t="s">
        <v>34</v>
      </c>
      <c r="N112" s="24">
        <v>0.37</v>
      </c>
      <c r="O112" s="24">
        <v>0.57</v>
      </c>
      <c r="P112" s="24">
        <v>0.72</v>
      </c>
      <c r="Q112" s="24">
        <v>0.73</v>
      </c>
      <c r="R112" s="24">
        <v>0.7</v>
      </c>
      <c r="S112" s="24">
        <v>0.74</v>
      </c>
      <c r="T112" s="24">
        <v>0.74</v>
      </c>
      <c r="U112" s="24">
        <v>0.77</v>
      </c>
      <c r="V112" s="24">
        <v>0.75</v>
      </c>
      <c r="W112" s="24">
        <v>0.73</v>
      </c>
      <c r="X112" s="24">
        <v>0.76</v>
      </c>
      <c r="Y112" s="24">
        <v>0.72</v>
      </c>
      <c r="Z112" s="24">
        <v>0.67</v>
      </c>
      <c r="AA112" s="24">
        <v>0.62</v>
      </c>
      <c r="AB112" s="24">
        <v>0.54</v>
      </c>
      <c r="AC112" s="24">
        <v>0.48</v>
      </c>
      <c r="AD112" s="24">
        <v>0.44</v>
      </c>
      <c r="AE112" s="24">
        <v>0.43</v>
      </c>
      <c r="AF112" s="5"/>
      <c r="AG112" s="5">
        <f t="shared" si="18"/>
        <v>0.55</v>
      </c>
      <c r="AH112" s="5">
        <f t="shared" si="19"/>
        <v>0.7000000000000001</v>
      </c>
      <c r="AI112" s="5">
        <f t="shared" si="20"/>
        <v>0.75</v>
      </c>
      <c r="AJ112" s="5">
        <f t="shared" si="21"/>
        <v>0.75</v>
      </c>
      <c r="AK112" s="5">
        <f t="shared" si="22"/>
        <v>0.6000000000000001</v>
      </c>
      <c r="AL112" s="5">
        <f t="shared" si="23"/>
        <v>0.45</v>
      </c>
      <c r="AM112" s="4" t="s">
        <v>390</v>
      </c>
    </row>
    <row r="113" spans="2:39" ht="12">
      <c r="B113" s="8" t="s">
        <v>195</v>
      </c>
      <c r="C113" s="57" t="s">
        <v>229</v>
      </c>
      <c r="D113" s="6">
        <v>1.5</v>
      </c>
      <c r="E113" s="3">
        <v>200</v>
      </c>
      <c r="F113" s="4" t="s">
        <v>26</v>
      </c>
      <c r="G113" s="4" t="s">
        <v>410</v>
      </c>
      <c r="H113" s="4" t="s">
        <v>423</v>
      </c>
      <c r="I113" s="18">
        <v>0.37</v>
      </c>
      <c r="J113" s="4"/>
      <c r="K113" s="8" t="s">
        <v>480</v>
      </c>
      <c r="L113" s="4" t="s">
        <v>1</v>
      </c>
      <c r="M113" s="17" t="s">
        <v>36</v>
      </c>
      <c r="N113" s="24">
        <v>0.37</v>
      </c>
      <c r="O113" s="24">
        <v>0.61</v>
      </c>
      <c r="P113" s="24">
        <v>0.76</v>
      </c>
      <c r="Q113" s="24">
        <v>0.83</v>
      </c>
      <c r="R113" s="24">
        <v>0.82</v>
      </c>
      <c r="S113" s="24">
        <v>0.83</v>
      </c>
      <c r="T113" s="24">
        <v>0.88</v>
      </c>
      <c r="U113" s="24">
        <v>0.91</v>
      </c>
      <c r="V113" s="24">
        <v>0.87</v>
      </c>
      <c r="W113" s="24">
        <v>0.85</v>
      </c>
      <c r="X113" s="24">
        <v>0.92</v>
      </c>
      <c r="Y113" s="24">
        <v>0.89</v>
      </c>
      <c r="Z113" s="24">
        <v>0.85</v>
      </c>
      <c r="AA113" s="24">
        <v>0.79</v>
      </c>
      <c r="AB113" s="24">
        <v>0.7</v>
      </c>
      <c r="AC113" s="24">
        <v>64</v>
      </c>
      <c r="AD113" s="24">
        <v>0.6</v>
      </c>
      <c r="AE113" s="24">
        <v>0.58</v>
      </c>
      <c r="AF113" s="5"/>
      <c r="AG113" s="5">
        <f t="shared" si="18"/>
        <v>0.6000000000000001</v>
      </c>
      <c r="AH113" s="5">
        <f t="shared" si="19"/>
        <v>0.8500000000000001</v>
      </c>
      <c r="AI113" s="5">
        <f t="shared" si="20"/>
        <v>0.9</v>
      </c>
      <c r="AJ113" s="5">
        <f t="shared" si="21"/>
        <v>0.9</v>
      </c>
      <c r="AK113" s="5">
        <f t="shared" si="22"/>
        <v>0.8</v>
      </c>
      <c r="AL113" s="5">
        <f t="shared" si="23"/>
        <v>1</v>
      </c>
      <c r="AM113" s="4" t="s">
        <v>391</v>
      </c>
    </row>
    <row r="114" spans="1:39" ht="12">
      <c r="A114" s="8" t="s">
        <v>98</v>
      </c>
      <c r="B114" s="8" t="s">
        <v>200</v>
      </c>
      <c r="C114" s="57" t="s">
        <v>18</v>
      </c>
      <c r="D114" s="6">
        <v>2.5</v>
      </c>
      <c r="E114" s="3">
        <v>200</v>
      </c>
      <c r="F114" s="4" t="s">
        <v>26</v>
      </c>
      <c r="G114" s="4" t="s">
        <v>415</v>
      </c>
      <c r="H114" s="4" t="s">
        <v>593</v>
      </c>
      <c r="I114" s="29">
        <v>0.318</v>
      </c>
      <c r="J114" s="4"/>
      <c r="K114" s="8" t="s">
        <v>481</v>
      </c>
      <c r="L114" s="4" t="s">
        <v>1</v>
      </c>
      <c r="M114" s="4" t="s">
        <v>39</v>
      </c>
      <c r="N114" s="24">
        <v>0.38</v>
      </c>
      <c r="O114" s="24">
        <v>0.49</v>
      </c>
      <c r="P114" s="24">
        <v>0.71</v>
      </c>
      <c r="Q114" s="24">
        <v>0.88</v>
      </c>
      <c r="R114" s="24">
        <v>0.95</v>
      </c>
      <c r="S114" s="24">
        <v>0.92</v>
      </c>
      <c r="T114" s="24">
        <v>0.98</v>
      </c>
      <c r="U114" s="24">
        <v>0.92</v>
      </c>
      <c r="V114" s="24">
        <v>0.88</v>
      </c>
      <c r="W114" s="24">
        <v>0.84</v>
      </c>
      <c r="X114" s="24">
        <v>0.94</v>
      </c>
      <c r="Y114" s="24">
        <v>0.93</v>
      </c>
      <c r="Z114" s="24">
        <v>0.9</v>
      </c>
      <c r="AA114" s="24">
        <v>0.79</v>
      </c>
      <c r="AB114" s="24">
        <v>0.71</v>
      </c>
      <c r="AC114" s="24">
        <v>0.7</v>
      </c>
      <c r="AD114" s="24">
        <v>0.73</v>
      </c>
      <c r="AE114" s="24">
        <v>0.69</v>
      </c>
      <c r="AF114" s="5"/>
      <c r="AG114" s="5">
        <f t="shared" si="18"/>
        <v>0.55</v>
      </c>
      <c r="AH114" s="5">
        <f t="shared" si="19"/>
        <v>0.9</v>
      </c>
      <c r="AI114" s="5">
        <f t="shared" si="20"/>
        <v>0.9500000000000001</v>
      </c>
      <c r="AJ114" s="5">
        <f t="shared" si="21"/>
        <v>0.9</v>
      </c>
      <c r="AK114" s="5">
        <f t="shared" si="22"/>
        <v>0.8</v>
      </c>
      <c r="AL114" s="5">
        <f t="shared" si="23"/>
        <v>0.7000000000000001</v>
      </c>
      <c r="AM114" s="4" t="s">
        <v>365</v>
      </c>
    </row>
    <row r="115" spans="2:39" ht="12">
      <c r="B115" s="10" t="s">
        <v>312</v>
      </c>
      <c r="C115" s="7" t="s">
        <v>18</v>
      </c>
      <c r="D115" s="6">
        <v>2.5</v>
      </c>
      <c r="E115" s="3">
        <v>200</v>
      </c>
      <c r="F115" s="4" t="s">
        <v>51</v>
      </c>
      <c r="G115" s="4" t="s">
        <v>236</v>
      </c>
      <c r="H115" s="4"/>
      <c r="I115" s="4"/>
      <c r="J115" s="4" t="s">
        <v>419</v>
      </c>
      <c r="K115" s="8" t="s">
        <v>79</v>
      </c>
      <c r="L115" s="4" t="s">
        <v>1</v>
      </c>
      <c r="M115" s="4" t="s">
        <v>32</v>
      </c>
      <c r="N115" s="24">
        <v>0.38</v>
      </c>
      <c r="O115" s="24">
        <v>0.51</v>
      </c>
      <c r="P115" s="24">
        <v>0.49</v>
      </c>
      <c r="Q115" s="24">
        <v>0.5</v>
      </c>
      <c r="R115" s="24">
        <v>0.52</v>
      </c>
      <c r="S115" s="24">
        <v>0.64</v>
      </c>
      <c r="T115" s="24">
        <v>0.7</v>
      </c>
      <c r="U115" s="24">
        <v>0.8</v>
      </c>
      <c r="V115" s="24">
        <v>0.88</v>
      </c>
      <c r="W115" s="24">
        <v>0.96</v>
      </c>
      <c r="X115" s="24">
        <v>0.94</v>
      </c>
      <c r="Y115" s="24">
        <v>0.92</v>
      </c>
      <c r="Z115" s="24">
        <v>0.87</v>
      </c>
      <c r="AA115" s="24">
        <v>0.77</v>
      </c>
      <c r="AB115" s="24">
        <v>0.71</v>
      </c>
      <c r="AC115" s="24">
        <v>0.71</v>
      </c>
      <c r="AD115" s="24">
        <v>0.73</v>
      </c>
      <c r="AE115" s="24">
        <v>0.68</v>
      </c>
      <c r="AF115" s="5"/>
      <c r="AG115" s="5">
        <f t="shared" si="18"/>
        <v>0.45</v>
      </c>
      <c r="AH115" s="5">
        <f t="shared" si="19"/>
        <v>0.55</v>
      </c>
      <c r="AI115" s="5">
        <f t="shared" si="20"/>
        <v>0.8</v>
      </c>
      <c r="AJ115" s="5">
        <f t="shared" si="21"/>
        <v>0.9500000000000001</v>
      </c>
      <c r="AK115" s="5">
        <f t="shared" si="22"/>
        <v>0.8</v>
      </c>
      <c r="AL115" s="5">
        <f t="shared" si="23"/>
        <v>0.7000000000000001</v>
      </c>
      <c r="AM115" s="4" t="s">
        <v>380</v>
      </c>
    </row>
    <row r="116" spans="2:40" ht="12">
      <c r="B116" s="7" t="s">
        <v>326</v>
      </c>
      <c r="C116" s="7" t="s">
        <v>8</v>
      </c>
      <c r="D116" s="7">
        <v>0.7</v>
      </c>
      <c r="E116" s="7">
        <v>200</v>
      </c>
      <c r="F116" s="7" t="s">
        <v>88</v>
      </c>
      <c r="G116" s="4" t="s">
        <v>413</v>
      </c>
      <c r="H116" s="4" t="s">
        <v>432</v>
      </c>
      <c r="I116" s="29">
        <v>0.587</v>
      </c>
      <c r="J116" s="4"/>
      <c r="K116" s="7" t="s">
        <v>109</v>
      </c>
      <c r="L116" s="7" t="s">
        <v>3</v>
      </c>
      <c r="M116" s="7" t="s">
        <v>32</v>
      </c>
      <c r="N116" s="25">
        <v>0.38</v>
      </c>
      <c r="O116" s="25">
        <v>0.54</v>
      </c>
      <c r="P116" s="25">
        <v>0.68</v>
      </c>
      <c r="Q116" s="25">
        <v>0.75</v>
      </c>
      <c r="R116" s="25">
        <v>0.74</v>
      </c>
      <c r="S116" s="25">
        <v>0.76</v>
      </c>
      <c r="T116" s="25">
        <v>0.78</v>
      </c>
      <c r="U116" s="25">
        <v>0.79</v>
      </c>
      <c r="V116" s="25">
        <v>0.76</v>
      </c>
      <c r="W116" s="25">
        <v>0.72</v>
      </c>
      <c r="X116" s="25">
        <v>0.76</v>
      </c>
      <c r="Y116" s="25">
        <v>0.75</v>
      </c>
      <c r="Z116" s="25">
        <v>0.71</v>
      </c>
      <c r="AA116" s="25">
        <v>0.68</v>
      </c>
      <c r="AB116" s="25">
        <v>0.61</v>
      </c>
      <c r="AC116" s="25">
        <v>0.56</v>
      </c>
      <c r="AD116" s="25">
        <v>0.55</v>
      </c>
      <c r="AE116" s="25">
        <v>0.51</v>
      </c>
      <c r="AF116" s="57"/>
      <c r="AG116" s="5">
        <f t="shared" si="18"/>
        <v>0.55</v>
      </c>
      <c r="AH116" s="5">
        <f t="shared" si="19"/>
        <v>0.75</v>
      </c>
      <c r="AI116" s="5">
        <f t="shared" si="20"/>
        <v>0.8</v>
      </c>
      <c r="AJ116" s="5">
        <f t="shared" si="21"/>
        <v>0.75</v>
      </c>
      <c r="AK116" s="5">
        <f t="shared" si="22"/>
        <v>0.65</v>
      </c>
      <c r="AL116" s="5">
        <f t="shared" si="23"/>
        <v>0.55</v>
      </c>
      <c r="AM116" s="7"/>
      <c r="AN116" s="7"/>
    </row>
    <row r="117" spans="1:39" ht="12">
      <c r="A117" s="8" t="s">
        <v>134</v>
      </c>
      <c r="B117" s="10" t="s">
        <v>331</v>
      </c>
      <c r="C117" s="7" t="s">
        <v>14</v>
      </c>
      <c r="D117" s="6">
        <v>1.6</v>
      </c>
      <c r="E117" s="3">
        <v>200</v>
      </c>
      <c r="F117" s="4" t="s">
        <v>88</v>
      </c>
      <c r="G117" s="4" t="s">
        <v>413</v>
      </c>
      <c r="H117" s="4" t="s">
        <v>433</v>
      </c>
      <c r="I117" s="29">
        <v>0.509</v>
      </c>
      <c r="J117" s="4"/>
      <c r="K117" s="8" t="s">
        <v>74</v>
      </c>
      <c r="L117" s="4" t="s">
        <v>3</v>
      </c>
      <c r="M117" s="4" t="s">
        <v>36</v>
      </c>
      <c r="N117" s="24">
        <v>0.38</v>
      </c>
      <c r="O117" s="24">
        <v>0.54</v>
      </c>
      <c r="P117" s="24">
        <v>0.72</v>
      </c>
      <c r="Q117" s="24">
        <v>0.85</v>
      </c>
      <c r="R117" s="24">
        <v>0.84</v>
      </c>
      <c r="S117" s="24">
        <v>0.84</v>
      </c>
      <c r="T117" s="24">
        <v>0.9</v>
      </c>
      <c r="U117" s="24">
        <v>0.91</v>
      </c>
      <c r="V117" s="24">
        <v>0.85</v>
      </c>
      <c r="W117" s="24">
        <v>0.79</v>
      </c>
      <c r="X117" s="24">
        <v>0.84</v>
      </c>
      <c r="Y117" s="24">
        <v>0.83</v>
      </c>
      <c r="Z117" s="24">
        <v>0.79</v>
      </c>
      <c r="AA117" s="24">
        <v>0.76</v>
      </c>
      <c r="AB117" s="24">
        <v>0.65</v>
      </c>
      <c r="AC117" s="24">
        <v>0.6</v>
      </c>
      <c r="AD117" s="24">
        <v>0.56</v>
      </c>
      <c r="AE117" s="24">
        <v>0.5</v>
      </c>
      <c r="AF117" s="5"/>
      <c r="AG117" s="5">
        <f t="shared" si="18"/>
        <v>0.55</v>
      </c>
      <c r="AH117" s="5">
        <f t="shared" si="19"/>
        <v>0.8500000000000001</v>
      </c>
      <c r="AI117" s="5">
        <f t="shared" si="20"/>
        <v>0.9</v>
      </c>
      <c r="AJ117" s="5">
        <f t="shared" si="21"/>
        <v>0.8</v>
      </c>
      <c r="AK117" s="5">
        <f t="shared" si="22"/>
        <v>0.75</v>
      </c>
      <c r="AL117" s="5">
        <f t="shared" si="23"/>
        <v>0.55</v>
      </c>
      <c r="AM117" s="4" t="s">
        <v>250</v>
      </c>
    </row>
    <row r="118" spans="2:39" ht="12">
      <c r="B118" s="10" t="s">
        <v>318</v>
      </c>
      <c r="C118" s="7" t="s">
        <v>229</v>
      </c>
      <c r="D118" s="6">
        <v>1.5</v>
      </c>
      <c r="E118" s="3">
        <v>200</v>
      </c>
      <c r="F118" s="4" t="s">
        <v>88</v>
      </c>
      <c r="G118" s="4" t="s">
        <v>222</v>
      </c>
      <c r="H118" s="4"/>
      <c r="I118" s="4"/>
      <c r="J118" s="4"/>
      <c r="K118" s="5" t="s">
        <v>475</v>
      </c>
      <c r="L118" s="17" t="s">
        <v>1</v>
      </c>
      <c r="M118" s="17" t="s">
        <v>31</v>
      </c>
      <c r="N118" s="24">
        <v>0.38</v>
      </c>
      <c r="O118" s="24">
        <v>0.61</v>
      </c>
      <c r="P118" s="24">
        <v>0.68</v>
      </c>
      <c r="Q118" s="24">
        <v>0.68</v>
      </c>
      <c r="R118" s="24">
        <v>0.68</v>
      </c>
      <c r="S118" s="24">
        <v>0.72</v>
      </c>
      <c r="T118" s="24">
        <v>0.75</v>
      </c>
      <c r="U118" s="24">
        <v>0.83</v>
      </c>
      <c r="V118" s="24">
        <v>0.81</v>
      </c>
      <c r="W118" s="24">
        <v>0.77</v>
      </c>
      <c r="X118" s="24">
        <v>0.82</v>
      </c>
      <c r="Y118" s="24">
        <v>0.87</v>
      </c>
      <c r="Z118" s="24">
        <v>0.87</v>
      </c>
      <c r="AA118" s="24">
        <v>0.88</v>
      </c>
      <c r="AB118" s="24">
        <v>0.86</v>
      </c>
      <c r="AC118" s="24">
        <v>0.81</v>
      </c>
      <c r="AD118" s="24">
        <v>0.78</v>
      </c>
      <c r="AE118" s="24">
        <v>0.71</v>
      </c>
      <c r="AF118" s="5"/>
      <c r="AG118" s="5">
        <f t="shared" si="18"/>
        <v>0.55</v>
      </c>
      <c r="AH118" s="5">
        <f t="shared" si="19"/>
        <v>0.7000000000000001</v>
      </c>
      <c r="AI118" s="5">
        <f t="shared" si="20"/>
        <v>0.8</v>
      </c>
      <c r="AJ118" s="5">
        <f t="shared" si="21"/>
        <v>0.8</v>
      </c>
      <c r="AK118" s="5">
        <f t="shared" si="22"/>
        <v>0.8500000000000001</v>
      </c>
      <c r="AL118" s="5">
        <f t="shared" si="23"/>
        <v>0.75</v>
      </c>
      <c r="AM118" s="4" t="s">
        <v>383</v>
      </c>
    </row>
    <row r="119" spans="2:39" ht="12">
      <c r="B119" s="8" t="s">
        <v>347</v>
      </c>
      <c r="C119" s="57" t="s">
        <v>8</v>
      </c>
      <c r="D119" s="6">
        <v>0.7</v>
      </c>
      <c r="E119" s="3">
        <v>200</v>
      </c>
      <c r="F119" s="4" t="s">
        <v>26</v>
      </c>
      <c r="G119" s="4" t="s">
        <v>54</v>
      </c>
      <c r="H119" s="4" t="s">
        <v>55</v>
      </c>
      <c r="I119" s="4"/>
      <c r="J119" s="4"/>
      <c r="K119" s="8" t="s">
        <v>482</v>
      </c>
      <c r="L119" s="4" t="s">
        <v>2</v>
      </c>
      <c r="M119" s="4" t="s">
        <v>33</v>
      </c>
      <c r="N119" s="24">
        <v>0.39</v>
      </c>
      <c r="O119" s="24">
        <v>0.49</v>
      </c>
      <c r="P119" s="24">
        <v>0.57</v>
      </c>
      <c r="Q119" s="24">
        <v>0.7</v>
      </c>
      <c r="R119" s="24">
        <v>0.61</v>
      </c>
      <c r="S119" s="24">
        <v>0.71</v>
      </c>
      <c r="T119" s="24">
        <v>0.67</v>
      </c>
      <c r="U119" s="24">
        <v>0.68</v>
      </c>
      <c r="V119" s="24">
        <v>0.59</v>
      </c>
      <c r="W119" s="24">
        <v>0.48</v>
      </c>
      <c r="X119" s="24">
        <v>0.46</v>
      </c>
      <c r="Y119" s="24">
        <v>0.47</v>
      </c>
      <c r="Z119" s="24">
        <v>0.41</v>
      </c>
      <c r="AA119" s="24">
        <v>0.38</v>
      </c>
      <c r="AB119" s="24">
        <v>0.34</v>
      </c>
      <c r="AC119" s="24">
        <v>0.32</v>
      </c>
      <c r="AD119" s="24">
        <v>0.31</v>
      </c>
      <c r="AE119" s="24">
        <v>0.3</v>
      </c>
      <c r="AF119" s="5"/>
      <c r="AG119" s="5">
        <f t="shared" si="18"/>
        <v>0.5</v>
      </c>
      <c r="AH119" s="5">
        <f t="shared" si="19"/>
        <v>0.65</v>
      </c>
      <c r="AI119" s="5">
        <f t="shared" si="20"/>
        <v>0.65</v>
      </c>
      <c r="AJ119" s="5">
        <f t="shared" si="21"/>
        <v>0.45</v>
      </c>
      <c r="AK119" s="5">
        <f t="shared" si="22"/>
        <v>0.4</v>
      </c>
      <c r="AL119" s="5">
        <f t="shared" si="23"/>
        <v>0.30000000000000004</v>
      </c>
      <c r="AM119" s="4" t="s">
        <v>55</v>
      </c>
    </row>
    <row r="120" spans="2:40" ht="12">
      <c r="B120" s="7" t="s">
        <v>327</v>
      </c>
      <c r="C120" s="7" t="s">
        <v>18</v>
      </c>
      <c r="D120" s="7">
        <v>2.5</v>
      </c>
      <c r="E120" s="7">
        <v>200</v>
      </c>
      <c r="F120" s="7" t="s">
        <v>88</v>
      </c>
      <c r="G120" s="4" t="s">
        <v>413</v>
      </c>
      <c r="H120" s="4" t="s">
        <v>432</v>
      </c>
      <c r="I120" s="29">
        <v>0.587</v>
      </c>
      <c r="J120" s="4"/>
      <c r="K120" s="7" t="s">
        <v>475</v>
      </c>
      <c r="L120" s="7" t="s">
        <v>1</v>
      </c>
      <c r="M120" s="7" t="s">
        <v>36</v>
      </c>
      <c r="N120" s="25">
        <v>0.39</v>
      </c>
      <c r="O120" s="25">
        <v>0.59</v>
      </c>
      <c r="P120" s="25">
        <v>0.71</v>
      </c>
      <c r="Q120" s="25">
        <v>0.8</v>
      </c>
      <c r="R120" s="25">
        <v>0.81</v>
      </c>
      <c r="S120" s="25">
        <v>0.82</v>
      </c>
      <c r="T120" s="25">
        <v>0.85</v>
      </c>
      <c r="U120" s="25">
        <v>0.86</v>
      </c>
      <c r="V120" s="25">
        <v>0.83</v>
      </c>
      <c r="W120" s="25">
        <v>0.78</v>
      </c>
      <c r="X120" s="25">
        <v>0.83</v>
      </c>
      <c r="Y120" s="25">
        <v>0.86</v>
      </c>
      <c r="Z120" s="25">
        <v>0.84</v>
      </c>
      <c r="AA120" s="25">
        <v>0.82</v>
      </c>
      <c r="AB120" s="25">
        <v>0.77</v>
      </c>
      <c r="AC120" s="25">
        <v>0.75</v>
      </c>
      <c r="AD120" s="25">
        <v>0.75</v>
      </c>
      <c r="AE120" s="25">
        <v>0.78</v>
      </c>
      <c r="AF120" s="57"/>
      <c r="AG120" s="5">
        <f t="shared" si="18"/>
        <v>0.55</v>
      </c>
      <c r="AH120" s="5">
        <f t="shared" si="19"/>
        <v>0.8</v>
      </c>
      <c r="AI120" s="5">
        <f t="shared" si="20"/>
        <v>0.8500000000000001</v>
      </c>
      <c r="AJ120" s="5">
        <f t="shared" si="21"/>
        <v>0.8</v>
      </c>
      <c r="AK120" s="5">
        <f t="shared" si="22"/>
        <v>0.8</v>
      </c>
      <c r="AL120" s="5">
        <f t="shared" si="23"/>
        <v>0.75</v>
      </c>
      <c r="AM120" s="7"/>
      <c r="AN120" s="7"/>
    </row>
    <row r="121" spans="1:39" ht="12">
      <c r="A121" s="8" t="s">
        <v>107</v>
      </c>
      <c r="B121" s="8" t="s">
        <v>101</v>
      </c>
      <c r="C121" s="7" t="s">
        <v>45</v>
      </c>
      <c r="D121" s="6">
        <v>1.5</v>
      </c>
      <c r="E121" s="3">
        <v>750</v>
      </c>
      <c r="F121" s="4" t="s">
        <v>88</v>
      </c>
      <c r="G121" s="4" t="s">
        <v>208</v>
      </c>
      <c r="H121" s="4" t="s">
        <v>434</v>
      </c>
      <c r="I121" s="18">
        <v>0.7</v>
      </c>
      <c r="J121" s="4"/>
      <c r="K121" s="8" t="s">
        <v>483</v>
      </c>
      <c r="L121" s="4" t="s">
        <v>3</v>
      </c>
      <c r="M121" s="4" t="s">
        <v>30</v>
      </c>
      <c r="N121" s="24">
        <v>0.41</v>
      </c>
      <c r="O121" s="24">
        <v>0.5</v>
      </c>
      <c r="P121" s="24">
        <v>0.51</v>
      </c>
      <c r="Q121" s="24">
        <v>0.5</v>
      </c>
      <c r="R121" s="24">
        <v>0.54</v>
      </c>
      <c r="S121" s="24">
        <v>0.65</v>
      </c>
      <c r="T121" s="24">
        <v>0.65</v>
      </c>
      <c r="U121" s="24">
        <v>0.72</v>
      </c>
      <c r="V121" s="24">
        <v>0.74</v>
      </c>
      <c r="W121" s="24">
        <v>0.73</v>
      </c>
      <c r="X121" s="24">
        <v>0.66</v>
      </c>
      <c r="Y121" s="24">
        <v>0.64</v>
      </c>
      <c r="Z121" s="24">
        <v>0.6</v>
      </c>
      <c r="AA121" s="24">
        <v>0.56</v>
      </c>
      <c r="AB121" s="24">
        <v>0.52</v>
      </c>
      <c r="AC121" s="24">
        <v>0.49</v>
      </c>
      <c r="AD121" s="24">
        <v>0.46</v>
      </c>
      <c r="AE121" s="24">
        <v>0.42</v>
      </c>
      <c r="AF121" s="5"/>
      <c r="AG121" s="5">
        <f t="shared" si="18"/>
        <v>0.45</v>
      </c>
      <c r="AH121" s="5">
        <f t="shared" si="19"/>
        <v>0.55</v>
      </c>
      <c r="AI121" s="5">
        <f t="shared" si="20"/>
        <v>0.7000000000000001</v>
      </c>
      <c r="AJ121" s="5">
        <f t="shared" si="21"/>
        <v>0.7000000000000001</v>
      </c>
      <c r="AK121" s="5">
        <f t="shared" si="22"/>
        <v>0.55</v>
      </c>
      <c r="AL121" s="5">
        <f t="shared" si="23"/>
        <v>0.45</v>
      </c>
      <c r="AM121" s="4" t="s">
        <v>368</v>
      </c>
    </row>
    <row r="122" spans="1:39" ht="12">
      <c r="A122" s="8" t="s">
        <v>107</v>
      </c>
      <c r="B122" s="8" t="s">
        <v>102</v>
      </c>
      <c r="C122" s="7" t="s">
        <v>45</v>
      </c>
      <c r="D122" s="6">
        <v>1.5</v>
      </c>
      <c r="E122" s="3">
        <v>750</v>
      </c>
      <c r="F122" s="4" t="s">
        <v>88</v>
      </c>
      <c r="G122" s="4" t="s">
        <v>408</v>
      </c>
      <c r="H122" s="4" t="s">
        <v>421</v>
      </c>
      <c r="I122" s="18">
        <v>0.7</v>
      </c>
      <c r="J122" s="4"/>
      <c r="K122" s="8" t="s">
        <v>449</v>
      </c>
      <c r="L122" s="4" t="s">
        <v>3</v>
      </c>
      <c r="M122" s="4" t="s">
        <v>29</v>
      </c>
      <c r="N122" s="24">
        <v>0.42</v>
      </c>
      <c r="O122" s="24">
        <v>0.51</v>
      </c>
      <c r="P122" s="24">
        <v>0.56</v>
      </c>
      <c r="Q122" s="24">
        <v>0.57</v>
      </c>
      <c r="R122" s="24">
        <v>0.66</v>
      </c>
      <c r="S122" s="24">
        <v>0.72</v>
      </c>
      <c r="T122" s="24">
        <v>0.69</v>
      </c>
      <c r="U122" s="24">
        <v>0.74</v>
      </c>
      <c r="V122" s="24">
        <v>0.75</v>
      </c>
      <c r="W122" s="24">
        <v>0.71</v>
      </c>
      <c r="X122" s="24">
        <v>0.65</v>
      </c>
      <c r="Y122" s="24">
        <v>0.63</v>
      </c>
      <c r="Z122" s="24">
        <v>0.6</v>
      </c>
      <c r="AA122" s="24">
        <v>0.57</v>
      </c>
      <c r="AB122" s="24">
        <v>0.53</v>
      </c>
      <c r="AC122" s="24">
        <v>0.49</v>
      </c>
      <c r="AD122" s="24">
        <v>0.47</v>
      </c>
      <c r="AE122" s="24">
        <v>0.42</v>
      </c>
      <c r="AF122" s="5"/>
      <c r="AG122" s="5">
        <f t="shared" si="18"/>
        <v>0.5</v>
      </c>
      <c r="AH122" s="5">
        <f t="shared" si="19"/>
        <v>0.65</v>
      </c>
      <c r="AI122" s="5">
        <f t="shared" si="20"/>
        <v>0.75</v>
      </c>
      <c r="AJ122" s="5">
        <f t="shared" si="21"/>
        <v>0.65</v>
      </c>
      <c r="AK122" s="5">
        <f t="shared" si="22"/>
        <v>0.55</v>
      </c>
      <c r="AL122" s="5">
        <f t="shared" si="23"/>
        <v>0.45</v>
      </c>
      <c r="AM122" s="4" t="s">
        <v>369</v>
      </c>
    </row>
    <row r="123" spans="1:39" ht="12">
      <c r="A123" s="8" t="s">
        <v>135</v>
      </c>
      <c r="B123" s="10" t="s">
        <v>259</v>
      </c>
      <c r="C123" s="7" t="s">
        <v>16</v>
      </c>
      <c r="D123" s="6">
        <v>1.8</v>
      </c>
      <c r="E123" s="3">
        <v>200</v>
      </c>
      <c r="F123" s="4" t="s">
        <v>88</v>
      </c>
      <c r="G123" s="4" t="s">
        <v>412</v>
      </c>
      <c r="H123" s="4" t="s">
        <v>422</v>
      </c>
      <c r="I123" s="4"/>
      <c r="J123" s="4"/>
      <c r="K123" s="8" t="s">
        <v>106</v>
      </c>
      <c r="L123" s="4" t="s">
        <v>0</v>
      </c>
      <c r="M123" s="4" t="s">
        <v>35</v>
      </c>
      <c r="N123" s="24">
        <v>0.42</v>
      </c>
      <c r="O123" s="24">
        <v>0.52</v>
      </c>
      <c r="P123" s="24">
        <v>0.65</v>
      </c>
      <c r="Q123" s="24">
        <v>0.81</v>
      </c>
      <c r="R123" s="24">
        <v>1.07</v>
      </c>
      <c r="S123" s="24">
        <v>1.08</v>
      </c>
      <c r="T123" s="24">
        <v>1</v>
      </c>
      <c r="U123" s="24">
        <v>0.98</v>
      </c>
      <c r="V123" s="24">
        <v>0.95</v>
      </c>
      <c r="W123" s="24">
        <v>0.91</v>
      </c>
      <c r="X123" s="24">
        <v>0.95</v>
      </c>
      <c r="Y123" s="24">
        <v>0.98</v>
      </c>
      <c r="Z123" s="24">
        <v>0.93</v>
      </c>
      <c r="AA123" s="24">
        <v>0.89</v>
      </c>
      <c r="AB123" s="24">
        <v>0.84</v>
      </c>
      <c r="AC123" s="24">
        <v>0.87</v>
      </c>
      <c r="AD123" s="24">
        <v>0.92</v>
      </c>
      <c r="AE123" s="24">
        <v>0.87</v>
      </c>
      <c r="AF123" s="5"/>
      <c r="AG123" s="5">
        <f t="shared" si="18"/>
        <v>0.55</v>
      </c>
      <c r="AH123" s="5">
        <f t="shared" si="19"/>
        <v>1</v>
      </c>
      <c r="AI123" s="5">
        <f t="shared" si="20"/>
        <v>1</v>
      </c>
      <c r="AJ123" s="5">
        <f t="shared" si="21"/>
        <v>0.9500000000000001</v>
      </c>
      <c r="AK123" s="5">
        <f t="shared" si="22"/>
        <v>0.9</v>
      </c>
      <c r="AL123" s="5">
        <f t="shared" si="23"/>
        <v>0.9</v>
      </c>
      <c r="AM123" s="4" t="s">
        <v>240</v>
      </c>
    </row>
    <row r="124" spans="1:39" ht="12">
      <c r="A124" s="8" t="s">
        <v>135</v>
      </c>
      <c r="B124" s="10" t="s">
        <v>257</v>
      </c>
      <c r="C124" s="7" t="s">
        <v>14</v>
      </c>
      <c r="D124" s="6">
        <v>1.6</v>
      </c>
      <c r="E124" s="3">
        <v>200</v>
      </c>
      <c r="F124" s="4" t="s">
        <v>88</v>
      </c>
      <c r="G124" s="4" t="s">
        <v>412</v>
      </c>
      <c r="H124" s="4" t="s">
        <v>422</v>
      </c>
      <c r="I124" s="4"/>
      <c r="J124" s="4"/>
      <c r="K124" s="8" t="s">
        <v>106</v>
      </c>
      <c r="L124" s="4" t="s">
        <v>0</v>
      </c>
      <c r="M124" s="4" t="s">
        <v>35</v>
      </c>
      <c r="N124" s="24">
        <v>0.42</v>
      </c>
      <c r="O124" s="24">
        <v>0.53</v>
      </c>
      <c r="P124" s="24">
        <v>0.65</v>
      </c>
      <c r="Q124" s="24">
        <v>0.81</v>
      </c>
      <c r="R124" s="24">
        <v>1.06</v>
      </c>
      <c r="S124" s="24">
        <v>1.08</v>
      </c>
      <c r="T124" s="24">
        <v>1</v>
      </c>
      <c r="U124" s="24">
        <v>0.97</v>
      </c>
      <c r="V124" s="24">
        <v>0.94</v>
      </c>
      <c r="W124" s="24">
        <v>0.9</v>
      </c>
      <c r="X124" s="24">
        <v>0.95</v>
      </c>
      <c r="Y124" s="24">
        <v>0.97</v>
      </c>
      <c r="Z124" s="24">
        <v>0.92</v>
      </c>
      <c r="AA124" s="24">
        <v>0.88</v>
      </c>
      <c r="AB124" s="24">
        <v>0.83</v>
      </c>
      <c r="AC124" s="24">
        <v>0.85</v>
      </c>
      <c r="AD124" s="24">
        <v>0.92</v>
      </c>
      <c r="AE124" s="24">
        <v>0.87</v>
      </c>
      <c r="AF124" s="5"/>
      <c r="AG124" s="5">
        <f t="shared" si="18"/>
        <v>0.55</v>
      </c>
      <c r="AH124" s="5">
        <f t="shared" si="19"/>
        <v>1</v>
      </c>
      <c r="AI124" s="5">
        <f t="shared" si="20"/>
        <v>0.9500000000000001</v>
      </c>
      <c r="AJ124" s="5">
        <f t="shared" si="21"/>
        <v>0.9500000000000001</v>
      </c>
      <c r="AK124" s="5">
        <f t="shared" si="22"/>
        <v>0.9</v>
      </c>
      <c r="AL124" s="5">
        <f t="shared" si="23"/>
        <v>0.9</v>
      </c>
      <c r="AM124" s="4" t="s">
        <v>240</v>
      </c>
    </row>
    <row r="125" spans="2:39" ht="12">
      <c r="B125" s="8" t="s">
        <v>198</v>
      </c>
      <c r="C125" s="7" t="s">
        <v>24</v>
      </c>
      <c r="D125" s="6">
        <v>0.7</v>
      </c>
      <c r="E125" s="3">
        <v>400</v>
      </c>
      <c r="F125" s="4" t="s">
        <v>88</v>
      </c>
      <c r="G125" s="4" t="s">
        <v>234</v>
      </c>
      <c r="H125" s="4"/>
      <c r="I125" s="4"/>
      <c r="J125" s="4"/>
      <c r="K125" s="8" t="s">
        <v>484</v>
      </c>
      <c r="L125" s="4" t="s">
        <v>2</v>
      </c>
      <c r="M125" s="17" t="str">
        <f>"NRC = "&amp;IF(AVERAGE(AG125:AL125)&lt;1.01,ROUND(AVERAGE(AG125:AL125)/0.05,0)*0.05,1)</f>
        <v>NRC = 0,6</v>
      </c>
      <c r="N125" s="24">
        <v>0.42</v>
      </c>
      <c r="O125" s="24">
        <v>0.56</v>
      </c>
      <c r="P125" s="24">
        <v>0.64</v>
      </c>
      <c r="Q125" s="24">
        <v>0.66</v>
      </c>
      <c r="R125" s="24">
        <v>0.67</v>
      </c>
      <c r="S125" s="24">
        <v>0.68</v>
      </c>
      <c r="T125" s="24">
        <v>0.65</v>
      </c>
      <c r="U125" s="24">
        <v>0.66</v>
      </c>
      <c r="V125" s="24">
        <v>0.72</v>
      </c>
      <c r="W125" s="24">
        <v>0.74</v>
      </c>
      <c r="X125" s="24">
        <v>0.73</v>
      </c>
      <c r="Y125" s="24">
        <v>0.68</v>
      </c>
      <c r="Z125" s="24">
        <v>0.61</v>
      </c>
      <c r="AA125" s="24">
        <v>0.54</v>
      </c>
      <c r="AB125" s="24">
        <v>0.46</v>
      </c>
      <c r="AC125" s="24">
        <v>0.39</v>
      </c>
      <c r="AD125" s="24">
        <v>0.36</v>
      </c>
      <c r="AE125" s="24">
        <v>0.29</v>
      </c>
      <c r="AF125" s="5"/>
      <c r="AG125" s="5">
        <f t="shared" si="18"/>
        <v>0.55</v>
      </c>
      <c r="AH125" s="5">
        <f t="shared" si="19"/>
        <v>0.65</v>
      </c>
      <c r="AI125" s="5">
        <f t="shared" si="20"/>
        <v>0.7000000000000001</v>
      </c>
      <c r="AJ125" s="5">
        <f t="shared" si="21"/>
        <v>0.7000000000000001</v>
      </c>
      <c r="AK125" s="5">
        <f t="shared" si="22"/>
        <v>0.55</v>
      </c>
      <c r="AL125" s="5">
        <f t="shared" si="23"/>
        <v>0.35000000000000003</v>
      </c>
      <c r="AM125" s="4" t="s">
        <v>378</v>
      </c>
    </row>
    <row r="126" spans="1:39" ht="12">
      <c r="A126" s="8" t="s">
        <v>135</v>
      </c>
      <c r="B126" s="10" t="s">
        <v>255</v>
      </c>
      <c r="C126" s="7" t="s">
        <v>8</v>
      </c>
      <c r="D126" s="6">
        <v>0.7</v>
      </c>
      <c r="E126" s="3">
        <v>200</v>
      </c>
      <c r="F126" s="4" t="s">
        <v>88</v>
      </c>
      <c r="G126" s="4" t="s">
        <v>411</v>
      </c>
      <c r="H126" s="4" t="s">
        <v>422</v>
      </c>
      <c r="I126" s="4"/>
      <c r="J126" s="4"/>
      <c r="K126" s="8" t="s">
        <v>104</v>
      </c>
      <c r="L126" s="4" t="s">
        <v>1</v>
      </c>
      <c r="M126" s="4" t="s">
        <v>39</v>
      </c>
      <c r="N126" s="24">
        <v>0.42</v>
      </c>
      <c r="O126" s="24">
        <v>0.58</v>
      </c>
      <c r="P126" s="24">
        <v>0.65</v>
      </c>
      <c r="Q126" s="24">
        <v>0.78</v>
      </c>
      <c r="R126" s="24">
        <v>1.01</v>
      </c>
      <c r="S126" s="24">
        <v>1.01</v>
      </c>
      <c r="T126" s="24">
        <v>0.92</v>
      </c>
      <c r="U126" s="24">
        <v>0.9</v>
      </c>
      <c r="V126" s="24">
        <v>0.87</v>
      </c>
      <c r="W126" s="24">
        <v>0.84</v>
      </c>
      <c r="X126" s="24">
        <v>0.87</v>
      </c>
      <c r="Y126" s="24">
        <v>0.85</v>
      </c>
      <c r="Z126" s="24">
        <v>0.79</v>
      </c>
      <c r="AA126" s="24">
        <v>0.74</v>
      </c>
      <c r="AB126" s="24">
        <v>0.69</v>
      </c>
      <c r="AC126" s="24">
        <v>0.72</v>
      </c>
      <c r="AD126" s="24">
        <v>0.73</v>
      </c>
      <c r="AE126" s="24">
        <v>0.63</v>
      </c>
      <c r="AF126" s="5"/>
      <c r="AG126" s="5">
        <f aca="true" t="shared" si="24" ref="AG126:AG131">IF(AVERAGE(N126:P126)&lt;1.01,ROUND(AVERAGE(N126:P126)/0.05,0)*0.05,1)</f>
        <v>0.55</v>
      </c>
      <c r="AH126" s="5">
        <f aca="true" t="shared" si="25" ref="AH126:AH131">IF(AVERAGE(Q126:S126)&lt;1.01,ROUND(AVERAGE(Q126:S126)/0.05,0)*0.05,1)</f>
        <v>0.9500000000000001</v>
      </c>
      <c r="AI126" s="5">
        <f aca="true" t="shared" si="26" ref="AI126:AI131">IF(AVERAGE(T126:V126)&lt;1.01,ROUND(AVERAGE(T126:V126)/0.05,0)*0.05,1)</f>
        <v>0.9</v>
      </c>
      <c r="AJ126" s="5">
        <f aca="true" t="shared" si="27" ref="AJ126:AJ131">IF(AVERAGE(W126:Y126)&lt;1.01,ROUND(AVERAGE(W126:Y126)/0.05,0)*0.05,1)</f>
        <v>0.8500000000000001</v>
      </c>
      <c r="AK126" s="5">
        <f aca="true" t="shared" si="28" ref="AK126:AK131">IF(AVERAGE(Z126:AB126)&lt;1.01,ROUND(AVERAGE(Z126:AB126)/0.05,0)*0.05,1)</f>
        <v>0.75</v>
      </c>
      <c r="AL126" s="5">
        <f aca="true" t="shared" si="29" ref="AL126:AL131">IF(AVERAGE(AC126:AE126)&lt;1.01,ROUND(AVERAGE(AC126:AE126)/0.05,0)*0.05,1)</f>
        <v>0.7000000000000001</v>
      </c>
      <c r="AM126" s="4" t="s">
        <v>372</v>
      </c>
    </row>
    <row r="127" spans="2:39" ht="12">
      <c r="B127" s="8" t="s">
        <v>346</v>
      </c>
      <c r="C127" s="57" t="s">
        <v>8</v>
      </c>
      <c r="D127" s="6">
        <v>0.7</v>
      </c>
      <c r="E127" s="3">
        <v>200</v>
      </c>
      <c r="F127" s="4" t="s">
        <v>26</v>
      </c>
      <c r="G127" s="4" t="s">
        <v>411</v>
      </c>
      <c r="H127" s="4" t="s">
        <v>55</v>
      </c>
      <c r="I127" s="4"/>
      <c r="J127" s="4"/>
      <c r="K127" s="8" t="s">
        <v>171</v>
      </c>
      <c r="L127" s="4" t="s">
        <v>2</v>
      </c>
      <c r="M127" s="4" t="s">
        <v>56</v>
      </c>
      <c r="N127" s="24">
        <v>0.43</v>
      </c>
      <c r="O127" s="24">
        <v>0.53</v>
      </c>
      <c r="P127" s="24">
        <v>0.56</v>
      </c>
      <c r="Q127" s="24">
        <v>0.61</v>
      </c>
      <c r="R127" s="24">
        <v>0.56</v>
      </c>
      <c r="S127" s="24">
        <v>0.65</v>
      </c>
      <c r="T127" s="24">
        <v>0.58</v>
      </c>
      <c r="U127" s="24">
        <v>0.58</v>
      </c>
      <c r="V127" s="24">
        <v>0.53</v>
      </c>
      <c r="W127" s="24">
        <v>0.49</v>
      </c>
      <c r="X127" s="24">
        <v>0.49</v>
      </c>
      <c r="Y127" s="24">
        <v>0.46</v>
      </c>
      <c r="Z127" s="24">
        <v>0.4</v>
      </c>
      <c r="AA127" s="24">
        <v>0.37</v>
      </c>
      <c r="AB127" s="24">
        <v>0.34</v>
      </c>
      <c r="AC127" s="24">
        <v>0.33</v>
      </c>
      <c r="AD127" s="24">
        <v>0.33</v>
      </c>
      <c r="AE127" s="24">
        <v>0.3</v>
      </c>
      <c r="AF127" s="5"/>
      <c r="AG127" s="5">
        <f t="shared" si="24"/>
        <v>0.5</v>
      </c>
      <c r="AH127" s="5">
        <f t="shared" si="25"/>
        <v>0.6000000000000001</v>
      </c>
      <c r="AI127" s="5">
        <f t="shared" si="26"/>
        <v>0.55</v>
      </c>
      <c r="AJ127" s="5">
        <f t="shared" si="27"/>
        <v>0.5</v>
      </c>
      <c r="AK127" s="5">
        <f t="shared" si="28"/>
        <v>0.35000000000000003</v>
      </c>
      <c r="AL127" s="5">
        <f t="shared" si="29"/>
        <v>0.30000000000000004</v>
      </c>
      <c r="AM127" s="4" t="s">
        <v>241</v>
      </c>
    </row>
    <row r="128" spans="1:39" ht="12">
      <c r="A128" s="8" t="s">
        <v>135</v>
      </c>
      <c r="B128" s="10" t="s">
        <v>261</v>
      </c>
      <c r="C128" s="7" t="s">
        <v>18</v>
      </c>
      <c r="D128" s="6">
        <v>2.5</v>
      </c>
      <c r="E128" s="3">
        <v>200</v>
      </c>
      <c r="F128" s="4" t="s">
        <v>88</v>
      </c>
      <c r="G128" s="4" t="s">
        <v>411</v>
      </c>
      <c r="H128" s="4" t="s">
        <v>422</v>
      </c>
      <c r="I128" s="4"/>
      <c r="J128" s="4"/>
      <c r="K128" s="8" t="s">
        <v>110</v>
      </c>
      <c r="L128" s="4" t="s">
        <v>0</v>
      </c>
      <c r="M128" s="4" t="s">
        <v>35</v>
      </c>
      <c r="N128" s="24">
        <v>0.44</v>
      </c>
      <c r="O128" s="24">
        <v>0.56</v>
      </c>
      <c r="P128" s="24">
        <v>0.65</v>
      </c>
      <c r="Q128" s="24">
        <v>0.81</v>
      </c>
      <c r="R128" s="24">
        <v>1.04</v>
      </c>
      <c r="S128" s="24">
        <v>1.05</v>
      </c>
      <c r="T128" s="24">
        <v>0.97</v>
      </c>
      <c r="U128" s="24">
        <v>0.95</v>
      </c>
      <c r="V128" s="24">
        <v>0.92</v>
      </c>
      <c r="W128" s="24">
        <v>0.88</v>
      </c>
      <c r="X128" s="24">
        <v>0.93</v>
      </c>
      <c r="Y128" s="24">
        <v>0.93</v>
      </c>
      <c r="Z128" s="24">
        <v>0.88</v>
      </c>
      <c r="AA128" s="24">
        <v>0.84</v>
      </c>
      <c r="AB128" s="24">
        <v>0.79</v>
      </c>
      <c r="AC128" s="24">
        <v>0.82</v>
      </c>
      <c r="AD128" s="24">
        <v>0.87</v>
      </c>
      <c r="AE128" s="24">
        <v>0.8</v>
      </c>
      <c r="AF128" s="5"/>
      <c r="AG128" s="5">
        <f t="shared" si="24"/>
        <v>0.55</v>
      </c>
      <c r="AH128" s="5">
        <f t="shared" si="25"/>
        <v>0.9500000000000001</v>
      </c>
      <c r="AI128" s="5">
        <f t="shared" si="26"/>
        <v>0.9500000000000001</v>
      </c>
      <c r="AJ128" s="5">
        <f t="shared" si="27"/>
        <v>0.9</v>
      </c>
      <c r="AK128" s="5">
        <f t="shared" si="28"/>
        <v>0.8500000000000001</v>
      </c>
      <c r="AL128" s="5">
        <f t="shared" si="29"/>
        <v>0.8500000000000001</v>
      </c>
      <c r="AM128" s="4" t="s">
        <v>240</v>
      </c>
    </row>
    <row r="129" spans="1:39" ht="12">
      <c r="A129" s="8" t="s">
        <v>107</v>
      </c>
      <c r="B129" s="8" t="s">
        <v>100</v>
      </c>
      <c r="C129" s="7" t="s">
        <v>45</v>
      </c>
      <c r="D129" s="6">
        <v>1.5</v>
      </c>
      <c r="E129" s="3">
        <v>750</v>
      </c>
      <c r="F129" s="4" t="s">
        <v>88</v>
      </c>
      <c r="G129" s="4" t="s">
        <v>208</v>
      </c>
      <c r="H129" s="4" t="s">
        <v>435</v>
      </c>
      <c r="I129" s="29">
        <v>0.588</v>
      </c>
      <c r="J129" s="4"/>
      <c r="K129" s="8" t="s">
        <v>73</v>
      </c>
      <c r="L129" s="4" t="s">
        <v>3</v>
      </c>
      <c r="M129" s="4" t="s">
        <v>34</v>
      </c>
      <c r="N129" s="24">
        <v>0.48</v>
      </c>
      <c r="O129" s="24">
        <v>0.58</v>
      </c>
      <c r="P129" s="24">
        <v>0.59</v>
      </c>
      <c r="Q129" s="24">
        <v>0.56</v>
      </c>
      <c r="R129" s="24">
        <v>0.61</v>
      </c>
      <c r="S129" s="24">
        <v>0.74</v>
      </c>
      <c r="T129" s="24">
        <v>0.73</v>
      </c>
      <c r="U129" s="24">
        <v>0.83</v>
      </c>
      <c r="V129" s="24">
        <v>0.87</v>
      </c>
      <c r="W129" s="24">
        <v>0.86</v>
      </c>
      <c r="X129" s="24">
        <v>0.78</v>
      </c>
      <c r="Y129" s="24">
        <v>0.75</v>
      </c>
      <c r="Z129" s="24">
        <v>0.7</v>
      </c>
      <c r="AA129" s="24">
        <v>0.66</v>
      </c>
      <c r="AB129" s="24">
        <v>0.62</v>
      </c>
      <c r="AC129" s="24">
        <v>0.58</v>
      </c>
      <c r="AD129" s="24">
        <v>0.53</v>
      </c>
      <c r="AE129" s="24">
        <v>0.51</v>
      </c>
      <c r="AF129" s="5"/>
      <c r="AG129" s="5">
        <f t="shared" si="24"/>
        <v>0.55</v>
      </c>
      <c r="AH129" s="5">
        <f t="shared" si="25"/>
        <v>0.65</v>
      </c>
      <c r="AI129" s="5">
        <f t="shared" si="26"/>
        <v>0.8</v>
      </c>
      <c r="AJ129" s="5">
        <f t="shared" si="27"/>
        <v>0.8</v>
      </c>
      <c r="AK129" s="5">
        <f t="shared" si="28"/>
        <v>0.65</v>
      </c>
      <c r="AL129" s="5">
        <f t="shared" si="29"/>
        <v>0.55</v>
      </c>
      <c r="AM129" s="4" t="s">
        <v>368</v>
      </c>
    </row>
    <row r="130" spans="1:39" ht="12">
      <c r="A130" s="8" t="s">
        <v>107</v>
      </c>
      <c r="B130" s="8" t="s">
        <v>99</v>
      </c>
      <c r="C130" s="7" t="s">
        <v>45</v>
      </c>
      <c r="D130" s="6">
        <v>1.5</v>
      </c>
      <c r="E130" s="3">
        <v>750</v>
      </c>
      <c r="F130" s="4" t="s">
        <v>88</v>
      </c>
      <c r="G130" s="4" t="s">
        <v>208</v>
      </c>
      <c r="H130" s="4" t="s">
        <v>436</v>
      </c>
      <c r="I130" s="18">
        <v>0.47</v>
      </c>
      <c r="J130" s="4"/>
      <c r="K130" s="8" t="s">
        <v>79</v>
      </c>
      <c r="L130" s="4" t="s">
        <v>1</v>
      </c>
      <c r="M130" s="4" t="s">
        <v>32</v>
      </c>
      <c r="N130" s="24">
        <v>0.5</v>
      </c>
      <c r="O130" s="24">
        <v>0.62</v>
      </c>
      <c r="P130" s="24">
        <v>0.62</v>
      </c>
      <c r="Q130" s="24">
        <v>0.57</v>
      </c>
      <c r="R130" s="24">
        <v>0.62</v>
      </c>
      <c r="S130" s="24">
        <v>0.76</v>
      </c>
      <c r="T130" s="24">
        <v>0.78</v>
      </c>
      <c r="U130" s="24">
        <v>0.86</v>
      </c>
      <c r="V130" s="24">
        <v>0.92</v>
      </c>
      <c r="W130" s="24">
        <v>0.91</v>
      </c>
      <c r="X130" s="24">
        <v>0.83</v>
      </c>
      <c r="Y130" s="24">
        <v>0.82</v>
      </c>
      <c r="Z130" s="24">
        <v>0.77</v>
      </c>
      <c r="AA130" s="24">
        <v>0.73</v>
      </c>
      <c r="AB130" s="24">
        <v>0.7</v>
      </c>
      <c r="AC130" s="24">
        <v>0.66</v>
      </c>
      <c r="AD130" s="24">
        <v>0.63</v>
      </c>
      <c r="AE130" s="24">
        <v>0.6</v>
      </c>
      <c r="AF130" s="5"/>
      <c r="AG130" s="5">
        <f t="shared" si="24"/>
        <v>0.6000000000000001</v>
      </c>
      <c r="AH130" s="5">
        <f t="shared" si="25"/>
        <v>0.65</v>
      </c>
      <c r="AI130" s="5">
        <f t="shared" si="26"/>
        <v>0.8500000000000001</v>
      </c>
      <c r="AJ130" s="5">
        <f t="shared" si="27"/>
        <v>0.8500000000000001</v>
      </c>
      <c r="AK130" s="5">
        <f t="shared" si="28"/>
        <v>0.75</v>
      </c>
      <c r="AL130" s="5">
        <f t="shared" si="29"/>
        <v>0.65</v>
      </c>
      <c r="AM130" s="4" t="s">
        <v>368</v>
      </c>
    </row>
    <row r="131" spans="1:39" ht="12">
      <c r="A131" s="8" t="s">
        <v>399</v>
      </c>
      <c r="B131" s="8" t="s">
        <v>60</v>
      </c>
      <c r="C131" s="7" t="s">
        <v>13</v>
      </c>
      <c r="D131" s="6">
        <v>0.9</v>
      </c>
      <c r="E131" s="3">
        <v>400</v>
      </c>
      <c r="F131" s="4" t="s">
        <v>26</v>
      </c>
      <c r="G131" s="4" t="s">
        <v>54</v>
      </c>
      <c r="H131" s="4"/>
      <c r="I131" s="4"/>
      <c r="J131" s="4"/>
      <c r="K131" s="8" t="s">
        <v>485</v>
      </c>
      <c r="L131" s="4" t="s">
        <v>2</v>
      </c>
      <c r="M131" s="4" t="s">
        <v>33</v>
      </c>
      <c r="N131" s="24"/>
      <c r="O131" s="24">
        <v>0.42</v>
      </c>
      <c r="P131" s="24"/>
      <c r="Q131" s="24"/>
      <c r="R131" s="24">
        <v>0.72</v>
      </c>
      <c r="S131" s="24"/>
      <c r="T131" s="24"/>
      <c r="U131" s="24">
        <v>0.38</v>
      </c>
      <c r="V131" s="24"/>
      <c r="W131" s="24"/>
      <c r="X131" s="24">
        <v>0.6</v>
      </c>
      <c r="Y131" s="24"/>
      <c r="Z131" s="24"/>
      <c r="AA131" s="24">
        <v>0.54</v>
      </c>
      <c r="AB131" s="24"/>
      <c r="AC131" s="24"/>
      <c r="AD131" s="24">
        <v>1.04</v>
      </c>
      <c r="AE131" s="24"/>
      <c r="AF131" s="5"/>
      <c r="AG131" s="5">
        <f t="shared" si="24"/>
        <v>0.4</v>
      </c>
      <c r="AH131" s="5">
        <f t="shared" si="25"/>
        <v>0.7000000000000001</v>
      </c>
      <c r="AI131" s="5">
        <f t="shared" si="26"/>
        <v>0.4</v>
      </c>
      <c r="AJ131" s="5">
        <f t="shared" si="27"/>
        <v>0.6000000000000001</v>
      </c>
      <c r="AK131" s="5">
        <f t="shared" si="28"/>
        <v>0.55</v>
      </c>
      <c r="AL131" s="5">
        <f t="shared" si="29"/>
        <v>1</v>
      </c>
      <c r="AM131" s="4" t="s">
        <v>54</v>
      </c>
    </row>
    <row r="132" spans="2:39" ht="12">
      <c r="B132" s="8" t="s">
        <v>627</v>
      </c>
      <c r="C132" s="7" t="s">
        <v>18</v>
      </c>
      <c r="D132" s="6">
        <v>2.5</v>
      </c>
      <c r="E132" s="3">
        <v>200</v>
      </c>
      <c r="F132" s="4" t="s">
        <v>88</v>
      </c>
      <c r="G132" s="4" t="s">
        <v>54</v>
      </c>
      <c r="H132" s="4" t="s">
        <v>597</v>
      </c>
      <c r="I132" s="18">
        <v>0.62</v>
      </c>
      <c r="J132" s="4"/>
      <c r="K132" s="8" t="s">
        <v>109</v>
      </c>
      <c r="L132" s="4" t="s">
        <v>3</v>
      </c>
      <c r="M132" s="4" t="s">
        <v>31</v>
      </c>
      <c r="N132" s="24">
        <v>0.25</v>
      </c>
      <c r="O132" s="24">
        <v>0.41</v>
      </c>
      <c r="P132" s="24">
        <v>0.55</v>
      </c>
      <c r="Q132" s="24">
        <v>0.68</v>
      </c>
      <c r="R132" s="24">
        <v>0.89</v>
      </c>
      <c r="S132" s="24">
        <v>0.92</v>
      </c>
      <c r="T132" s="24">
        <v>0.89</v>
      </c>
      <c r="U132" s="24">
        <v>0.92</v>
      </c>
      <c r="V132" s="24">
        <v>0.87</v>
      </c>
      <c r="W132" s="24">
        <v>0.71</v>
      </c>
      <c r="X132" s="24">
        <v>0.66</v>
      </c>
      <c r="Y132" s="24">
        <v>0.75</v>
      </c>
      <c r="Z132" s="24">
        <v>0.7</v>
      </c>
      <c r="AA132" s="24">
        <v>0.68</v>
      </c>
      <c r="AB132" s="24">
        <v>0.64</v>
      </c>
      <c r="AC132" s="24">
        <v>0.58</v>
      </c>
      <c r="AD132" s="24">
        <v>0.53</v>
      </c>
      <c r="AE132" s="24">
        <v>0.51</v>
      </c>
      <c r="AF132" s="5"/>
      <c r="AG132" s="5">
        <f>IF(AVERAGE(N132:P132)&lt;1.01,ROUND(AVERAGE(N132:P132)/0.05,0)*0.05,1)</f>
        <v>0.4</v>
      </c>
      <c r="AH132" s="5">
        <f>IF(AVERAGE(Q132:S132)&lt;1.01,ROUND(AVERAGE(Q132:S132)/0.05,0)*0.05,1)</f>
        <v>0.8500000000000001</v>
      </c>
      <c r="AI132" s="5">
        <f>IF(AVERAGE(T132:V132)&lt;1.01,ROUND(AVERAGE(T132:V132)/0.05,0)*0.05,1)</f>
        <v>0.9</v>
      </c>
      <c r="AJ132" s="5">
        <f>IF(AVERAGE(W132:Y132)&lt;1.01,ROUND(AVERAGE(W132:Y132)/0.05,0)*0.05,1)</f>
        <v>0.7000000000000001</v>
      </c>
      <c r="AK132" s="5">
        <f>IF(AVERAGE(Z132:AB132)&lt;1.01,ROUND(AVERAGE(Z132:AB132)/0.05,0)*0.05,1)</f>
        <v>0.65</v>
      </c>
      <c r="AL132" s="5">
        <f>IF(AVERAGE(AC132:AE132)&lt;1.01,ROUND(AVERAGE(AC132:AE132)/0.05,0)*0.05,1)</f>
        <v>0.55</v>
      </c>
      <c r="AM132" s="4"/>
    </row>
    <row r="133" spans="2:39" ht="12">
      <c r="B133" s="8" t="s">
        <v>628</v>
      </c>
      <c r="C133" s="7" t="s">
        <v>18</v>
      </c>
      <c r="D133" s="6">
        <v>2.5</v>
      </c>
      <c r="E133" s="3">
        <v>200</v>
      </c>
      <c r="F133" s="4" t="s">
        <v>88</v>
      </c>
      <c r="G133" s="4" t="s">
        <v>208</v>
      </c>
      <c r="H133" s="4" t="s">
        <v>597</v>
      </c>
      <c r="I133" s="18">
        <v>0.62</v>
      </c>
      <c r="J133" s="4"/>
      <c r="K133" s="8" t="s">
        <v>104</v>
      </c>
      <c r="L133" s="4" t="s">
        <v>1</v>
      </c>
      <c r="M133" s="4" t="s">
        <v>39</v>
      </c>
      <c r="N133" s="24">
        <v>0.34</v>
      </c>
      <c r="O133" s="24">
        <v>0.51</v>
      </c>
      <c r="P133" s="24">
        <v>0.69</v>
      </c>
      <c r="Q133" s="24">
        <v>0.73</v>
      </c>
      <c r="R133" s="24">
        <v>0.94</v>
      </c>
      <c r="S133" s="24">
        <v>0.94</v>
      </c>
      <c r="T133" s="24">
        <v>0.93</v>
      </c>
      <c r="U133" s="24">
        <v>0.92</v>
      </c>
      <c r="V133" s="24">
        <v>0.87</v>
      </c>
      <c r="W133" s="24">
        <v>0.84</v>
      </c>
      <c r="X133" s="24">
        <v>0.88</v>
      </c>
      <c r="Y133" s="24">
        <v>0.89</v>
      </c>
      <c r="Z133" s="24">
        <v>0.84</v>
      </c>
      <c r="AA133" s="24">
        <v>0.76</v>
      </c>
      <c r="AB133" s="24">
        <v>0.68</v>
      </c>
      <c r="AC133" s="24">
        <v>0.66</v>
      </c>
      <c r="AD133" s="24">
        <v>0.68</v>
      </c>
      <c r="AE133" s="24">
        <v>0.63</v>
      </c>
      <c r="AF133" s="5"/>
      <c r="AG133" s="5">
        <f>IF(AVERAGE(N133:P133)&lt;1.01,ROUND(AVERAGE(N133:P133)/0.05,0)*0.05,1)</f>
        <v>0.5</v>
      </c>
      <c r="AH133" s="5">
        <f>IF(AVERAGE(Q133:S133)&lt;1.01,ROUND(AVERAGE(Q133:S133)/0.05,0)*0.05,1)</f>
        <v>0.8500000000000001</v>
      </c>
      <c r="AI133" s="5">
        <f>IF(AVERAGE(T133:V133)&lt;1.01,ROUND(AVERAGE(T133:V133)/0.05,0)*0.05,1)</f>
        <v>0.9</v>
      </c>
      <c r="AJ133" s="5">
        <f>IF(AVERAGE(W133:Y133)&lt;1.01,ROUND(AVERAGE(W133:Y133)/0.05,0)*0.05,1)</f>
        <v>0.8500000000000001</v>
      </c>
      <c r="AK133" s="5">
        <f>IF(AVERAGE(Z133:AB133)&lt;1.01,ROUND(AVERAGE(Z133:AB133)/0.05,0)*0.05,1)</f>
        <v>0.75</v>
      </c>
      <c r="AL133" s="5">
        <f>IF(AVERAGE(AC133:AE133)&lt;1.01,ROUND(AVERAGE(AC133:AE133)/0.05,0)*0.05,1)</f>
        <v>0.65</v>
      </c>
      <c r="AM133" s="4"/>
    </row>
    <row r="134" spans="2:39" ht="12">
      <c r="B134" s="8" t="s">
        <v>629</v>
      </c>
      <c r="C134" s="7" t="s">
        <v>18</v>
      </c>
      <c r="D134" s="6">
        <v>2.5</v>
      </c>
      <c r="E134" s="3">
        <v>200</v>
      </c>
      <c r="F134" s="4" t="s">
        <v>88</v>
      </c>
      <c r="G134" s="4" t="s">
        <v>598</v>
      </c>
      <c r="H134" s="4" t="s">
        <v>597</v>
      </c>
      <c r="I134" s="18">
        <v>0.62</v>
      </c>
      <c r="J134" s="4"/>
      <c r="K134" s="8" t="s">
        <v>104</v>
      </c>
      <c r="L134" s="4" t="s">
        <v>1</v>
      </c>
      <c r="M134" s="4" t="s">
        <v>39</v>
      </c>
      <c r="N134" s="24">
        <v>0.35</v>
      </c>
      <c r="O134" s="24">
        <v>0.57</v>
      </c>
      <c r="P134" s="24">
        <v>0.71</v>
      </c>
      <c r="Q134" s="24">
        <v>0.76</v>
      </c>
      <c r="R134" s="24">
        <v>0.97</v>
      </c>
      <c r="S134" s="24">
        <v>0.98</v>
      </c>
      <c r="T134" s="24">
        <v>0.96</v>
      </c>
      <c r="U134" s="24">
        <v>0.95</v>
      </c>
      <c r="V134" s="24">
        <v>0.91</v>
      </c>
      <c r="W134" s="24">
        <v>0.86</v>
      </c>
      <c r="X134" s="24">
        <v>0.87</v>
      </c>
      <c r="Y134" s="24">
        <v>0.9</v>
      </c>
      <c r="Z134" s="24">
        <v>0.86</v>
      </c>
      <c r="AA134" s="24">
        <v>0.8</v>
      </c>
      <c r="AB134" s="24">
        <v>0.72</v>
      </c>
      <c r="AC134" s="24">
        <v>0.66</v>
      </c>
      <c r="AD134" s="24">
        <v>0.63</v>
      </c>
      <c r="AE134" s="24">
        <v>0.56</v>
      </c>
      <c r="AF134" s="5"/>
      <c r="AG134" s="5">
        <f aca="true" t="shared" si="30" ref="AG134:AG147">IF(AVERAGE(N134:P134)&lt;1.01,ROUND(AVERAGE(N134:P134)/0.05,0)*0.05,1)</f>
        <v>0.55</v>
      </c>
      <c r="AH134" s="5">
        <f aca="true" t="shared" si="31" ref="AH134:AH147">IF(AVERAGE(Q134:S134)&lt;1.01,ROUND(AVERAGE(Q134:S134)/0.05,0)*0.05,1)</f>
        <v>0.9</v>
      </c>
      <c r="AI134" s="5">
        <f aca="true" t="shared" si="32" ref="AI134:AI147">IF(AVERAGE(T134:V134)&lt;1.01,ROUND(AVERAGE(T134:V134)/0.05,0)*0.05,1)</f>
        <v>0.9500000000000001</v>
      </c>
      <c r="AJ134" s="5">
        <f aca="true" t="shared" si="33" ref="AJ134:AJ147">IF(AVERAGE(W134:Y134)&lt;1.01,ROUND(AVERAGE(W134:Y134)/0.05,0)*0.05,1)</f>
        <v>0.9</v>
      </c>
      <c r="AK134" s="5">
        <f aca="true" t="shared" si="34" ref="AK134:AK147">IF(AVERAGE(Z134:AB134)&lt;1.01,ROUND(AVERAGE(Z134:AB134)/0.05,0)*0.05,1)</f>
        <v>0.8</v>
      </c>
      <c r="AL134" s="5">
        <f aca="true" t="shared" si="35" ref="AL134:AL147">IF(AVERAGE(AC134:AE134)&lt;1.01,ROUND(AVERAGE(AC134:AE134)/0.05,0)*0.05,1)</f>
        <v>0.6000000000000001</v>
      </c>
      <c r="AM134" s="4"/>
    </row>
    <row r="135" spans="2:39" ht="12">
      <c r="B135" s="8" t="s">
        <v>630</v>
      </c>
      <c r="C135" s="7" t="s">
        <v>18</v>
      </c>
      <c r="D135" s="6">
        <v>2.5</v>
      </c>
      <c r="E135" s="3">
        <v>200</v>
      </c>
      <c r="F135" s="4" t="s">
        <v>88</v>
      </c>
      <c r="G135" s="4" t="s">
        <v>599</v>
      </c>
      <c r="H135" s="4" t="s">
        <v>597</v>
      </c>
      <c r="I135" s="18">
        <v>0.62</v>
      </c>
      <c r="J135" s="4"/>
      <c r="K135" s="8" t="s">
        <v>109</v>
      </c>
      <c r="L135" s="4" t="s">
        <v>3</v>
      </c>
      <c r="M135" s="4" t="s">
        <v>31</v>
      </c>
      <c r="N135" s="24">
        <v>0.3</v>
      </c>
      <c r="O135" s="24">
        <v>0.47</v>
      </c>
      <c r="P135" s="24">
        <v>0.69</v>
      </c>
      <c r="Q135" s="24">
        <v>0.76</v>
      </c>
      <c r="R135" s="24">
        <v>0.94</v>
      </c>
      <c r="S135" s="24">
        <v>0.97</v>
      </c>
      <c r="T135" s="24">
        <v>0.91</v>
      </c>
      <c r="U135" s="24">
        <v>0.86</v>
      </c>
      <c r="V135" s="24">
        <v>0.76</v>
      </c>
      <c r="W135" s="24">
        <v>0.67</v>
      </c>
      <c r="X135" s="24">
        <v>0.71</v>
      </c>
      <c r="Y135" s="24">
        <v>0.78</v>
      </c>
      <c r="Z135" s="24">
        <v>0.72</v>
      </c>
      <c r="AA135" s="24">
        <v>0.73</v>
      </c>
      <c r="AB135" s="24">
        <v>0.69</v>
      </c>
      <c r="AC135" s="24">
        <v>0.64</v>
      </c>
      <c r="AD135" s="24">
        <v>0.57</v>
      </c>
      <c r="AE135" s="24">
        <v>0.58</v>
      </c>
      <c r="AF135" s="5"/>
      <c r="AG135" s="5">
        <f t="shared" si="30"/>
        <v>0.5</v>
      </c>
      <c r="AH135" s="5">
        <f t="shared" si="31"/>
        <v>0.9</v>
      </c>
      <c r="AI135" s="5">
        <f t="shared" si="32"/>
        <v>0.8500000000000001</v>
      </c>
      <c r="AJ135" s="5">
        <f t="shared" si="33"/>
        <v>0.7000000000000001</v>
      </c>
      <c r="AK135" s="5">
        <f t="shared" si="34"/>
        <v>0.7000000000000001</v>
      </c>
      <c r="AL135" s="5">
        <f t="shared" si="35"/>
        <v>0.6000000000000001</v>
      </c>
      <c r="AM135" s="4"/>
    </row>
    <row r="136" spans="2:39" ht="12">
      <c r="B136" s="8" t="s">
        <v>631</v>
      </c>
      <c r="C136" s="7" t="s">
        <v>18</v>
      </c>
      <c r="D136" s="6">
        <v>2.5</v>
      </c>
      <c r="E136" s="3">
        <v>200</v>
      </c>
      <c r="F136" s="4" t="s">
        <v>88</v>
      </c>
      <c r="G136" s="4" t="s">
        <v>54</v>
      </c>
      <c r="H136" s="4" t="s">
        <v>600</v>
      </c>
      <c r="I136" s="18">
        <v>0.46</v>
      </c>
      <c r="J136" s="4"/>
      <c r="K136" s="8" t="s">
        <v>109</v>
      </c>
      <c r="L136" s="4" t="s">
        <v>3</v>
      </c>
      <c r="M136" s="4" t="s">
        <v>31</v>
      </c>
      <c r="N136" s="24">
        <v>0.24</v>
      </c>
      <c r="O136" s="24">
        <v>0.38</v>
      </c>
      <c r="P136" s="24">
        <v>0.54</v>
      </c>
      <c r="Q136" s="24">
        <v>0.69</v>
      </c>
      <c r="R136" s="24">
        <v>0.9</v>
      </c>
      <c r="S136" s="24">
        <v>0.94</v>
      </c>
      <c r="T136" s="24">
        <v>0.89</v>
      </c>
      <c r="U136" s="24">
        <v>0.93</v>
      </c>
      <c r="V136" s="24">
        <v>0.88</v>
      </c>
      <c r="W136" s="24">
        <v>0.71</v>
      </c>
      <c r="X136" s="24">
        <v>0.65</v>
      </c>
      <c r="Y136" s="24">
        <v>0.76</v>
      </c>
      <c r="Z136" s="24">
        <v>0.71</v>
      </c>
      <c r="AA136" s="24">
        <v>0.7</v>
      </c>
      <c r="AB136" s="24">
        <v>0.68</v>
      </c>
      <c r="AC136" s="24">
        <v>0.61</v>
      </c>
      <c r="AD136" s="24">
        <v>0.58</v>
      </c>
      <c r="AE136" s="24">
        <v>0.55</v>
      </c>
      <c r="AF136" s="5"/>
      <c r="AG136" s="5">
        <f t="shared" si="30"/>
        <v>0.4</v>
      </c>
      <c r="AH136" s="5">
        <f t="shared" si="31"/>
        <v>0.8500000000000001</v>
      </c>
      <c r="AI136" s="5">
        <f t="shared" si="32"/>
        <v>0.9</v>
      </c>
      <c r="AJ136" s="5">
        <f t="shared" si="33"/>
        <v>0.7000000000000001</v>
      </c>
      <c r="AK136" s="5">
        <f t="shared" si="34"/>
        <v>0.7000000000000001</v>
      </c>
      <c r="AL136" s="5">
        <f t="shared" si="35"/>
        <v>0.6000000000000001</v>
      </c>
      <c r="AM136" s="4"/>
    </row>
    <row r="137" spans="2:39" ht="12">
      <c r="B137" s="8" t="s">
        <v>632</v>
      </c>
      <c r="C137" s="7" t="s">
        <v>18</v>
      </c>
      <c r="D137" s="6">
        <v>2.5</v>
      </c>
      <c r="E137" s="3">
        <v>200</v>
      </c>
      <c r="F137" s="4" t="s">
        <v>88</v>
      </c>
      <c r="G137" s="4" t="s">
        <v>54</v>
      </c>
      <c r="H137" s="4" t="s">
        <v>601</v>
      </c>
      <c r="I137" s="18">
        <v>0.77</v>
      </c>
      <c r="J137" s="4"/>
      <c r="K137" s="8" t="s">
        <v>103</v>
      </c>
      <c r="L137" s="4" t="s">
        <v>3</v>
      </c>
      <c r="M137" s="4" t="s">
        <v>31</v>
      </c>
      <c r="N137" s="24">
        <v>0.26</v>
      </c>
      <c r="O137" s="24">
        <v>0.43</v>
      </c>
      <c r="P137" s="24">
        <v>0.55</v>
      </c>
      <c r="Q137" s="24">
        <v>0.68</v>
      </c>
      <c r="R137" s="24">
        <v>0.89</v>
      </c>
      <c r="S137" s="24">
        <v>0.93</v>
      </c>
      <c r="T137" s="24">
        <v>0.88</v>
      </c>
      <c r="U137" s="24">
        <v>0.9</v>
      </c>
      <c r="V137" s="24">
        <v>0.85</v>
      </c>
      <c r="W137" s="24">
        <v>0.69</v>
      </c>
      <c r="X137" s="24">
        <v>0.64</v>
      </c>
      <c r="Y137" s="24">
        <v>0.73</v>
      </c>
      <c r="Z137" s="24">
        <v>0.68</v>
      </c>
      <c r="AA137" s="24">
        <v>0.67</v>
      </c>
      <c r="AB137" s="24">
        <v>0.62</v>
      </c>
      <c r="AC137" s="24">
        <v>0.54</v>
      </c>
      <c r="AD137" s="24">
        <v>0.51</v>
      </c>
      <c r="AE137" s="24">
        <v>0.48</v>
      </c>
      <c r="AF137" s="5"/>
      <c r="AG137" s="5">
        <f t="shared" si="30"/>
        <v>0.4</v>
      </c>
      <c r="AH137" s="5">
        <f t="shared" si="31"/>
        <v>0.8500000000000001</v>
      </c>
      <c r="AI137" s="5">
        <f t="shared" si="32"/>
        <v>0.9</v>
      </c>
      <c r="AJ137" s="5">
        <f t="shared" si="33"/>
        <v>0.7000000000000001</v>
      </c>
      <c r="AK137" s="5">
        <f t="shared" si="34"/>
        <v>0.65</v>
      </c>
      <c r="AL137" s="5">
        <f t="shared" si="35"/>
        <v>0.5</v>
      </c>
      <c r="AM137" s="4"/>
    </row>
    <row r="138" spans="2:39" ht="12">
      <c r="B138" s="8" t="s">
        <v>633</v>
      </c>
      <c r="C138" s="7" t="s">
        <v>18</v>
      </c>
      <c r="D138" s="6">
        <v>2.5</v>
      </c>
      <c r="E138" s="3">
        <v>200</v>
      </c>
      <c r="F138" s="4" t="s">
        <v>51</v>
      </c>
      <c r="G138" s="4" t="s">
        <v>208</v>
      </c>
      <c r="H138" s="4" t="s">
        <v>597</v>
      </c>
      <c r="I138" s="18">
        <v>0.62</v>
      </c>
      <c r="J138" s="4"/>
      <c r="K138" s="8" t="s">
        <v>448</v>
      </c>
      <c r="L138" s="4" t="s">
        <v>1</v>
      </c>
      <c r="M138" s="4" t="s">
        <v>39</v>
      </c>
      <c r="N138" s="24">
        <v>0.2</v>
      </c>
      <c r="O138" s="24">
        <v>0.32</v>
      </c>
      <c r="P138" s="24">
        <v>0.59</v>
      </c>
      <c r="Q138" s="24">
        <v>0.82</v>
      </c>
      <c r="R138" s="24">
        <v>0.95</v>
      </c>
      <c r="S138" s="24">
        <v>1.04</v>
      </c>
      <c r="T138" s="24">
        <v>1.03</v>
      </c>
      <c r="U138" s="24">
        <v>0.98</v>
      </c>
      <c r="V138" s="24">
        <v>0.95</v>
      </c>
      <c r="W138" s="24">
        <v>0.9</v>
      </c>
      <c r="X138" s="24">
        <v>0.92</v>
      </c>
      <c r="Y138" s="24">
        <v>0.93</v>
      </c>
      <c r="Z138" s="24">
        <v>0.88</v>
      </c>
      <c r="AA138" s="24">
        <v>0.79</v>
      </c>
      <c r="AB138" s="24">
        <v>0.72</v>
      </c>
      <c r="AC138" s="24">
        <v>0.73</v>
      </c>
      <c r="AD138" s="24">
        <v>0.73</v>
      </c>
      <c r="AE138" s="24">
        <v>0.66</v>
      </c>
      <c r="AF138" s="5"/>
      <c r="AG138" s="5">
        <f t="shared" si="30"/>
        <v>0.35000000000000003</v>
      </c>
      <c r="AH138" s="5">
        <f t="shared" si="31"/>
        <v>0.9500000000000001</v>
      </c>
      <c r="AI138" s="5">
        <f t="shared" si="32"/>
        <v>1</v>
      </c>
      <c r="AJ138" s="5">
        <f t="shared" si="33"/>
        <v>0.9</v>
      </c>
      <c r="AK138" s="5">
        <f t="shared" si="34"/>
        <v>0.8</v>
      </c>
      <c r="AL138" s="5">
        <f t="shared" si="35"/>
        <v>0.7000000000000001</v>
      </c>
      <c r="AM138" s="4"/>
    </row>
    <row r="139" spans="2:39" ht="12">
      <c r="B139" s="8" t="s">
        <v>634</v>
      </c>
      <c r="C139" s="7" t="s">
        <v>18</v>
      </c>
      <c r="D139" s="6">
        <v>2.5</v>
      </c>
      <c r="E139" s="3">
        <v>200</v>
      </c>
      <c r="F139" s="4" t="s">
        <v>51</v>
      </c>
      <c r="G139" s="4" t="s">
        <v>598</v>
      </c>
      <c r="H139" s="4"/>
      <c r="I139" s="18"/>
      <c r="J139" s="4"/>
      <c r="K139" s="8" t="s">
        <v>460</v>
      </c>
      <c r="L139" s="4" t="s">
        <v>0</v>
      </c>
      <c r="M139" s="4" t="s">
        <v>35</v>
      </c>
      <c r="N139" s="24">
        <v>0.2</v>
      </c>
      <c r="O139" s="24">
        <v>0.31</v>
      </c>
      <c r="P139" s="24">
        <v>0.53</v>
      </c>
      <c r="Q139" s="24">
        <v>0.79</v>
      </c>
      <c r="R139" s="24">
        <v>0.9</v>
      </c>
      <c r="S139" s="24">
        <v>1.01</v>
      </c>
      <c r="T139" s="24">
        <v>1.03</v>
      </c>
      <c r="U139" s="24">
        <v>1.03</v>
      </c>
      <c r="V139" s="24">
        <v>0.99</v>
      </c>
      <c r="W139" s="24">
        <v>0.94</v>
      </c>
      <c r="X139" s="24">
        <v>0.91</v>
      </c>
      <c r="Y139" s="24">
        <v>0.95</v>
      </c>
      <c r="Z139" s="24">
        <v>0.99</v>
      </c>
      <c r="AA139" s="24">
        <v>0.97</v>
      </c>
      <c r="AB139" s="24">
        <v>0.97</v>
      </c>
      <c r="AC139" s="24">
        <v>0.94</v>
      </c>
      <c r="AD139" s="24">
        <v>0.96</v>
      </c>
      <c r="AE139" s="24">
        <v>0.91</v>
      </c>
      <c r="AF139" s="5"/>
      <c r="AG139" s="5">
        <f t="shared" si="30"/>
        <v>0.35000000000000003</v>
      </c>
      <c r="AH139" s="5">
        <f t="shared" si="31"/>
        <v>0.9</v>
      </c>
      <c r="AI139" s="5">
        <f t="shared" si="32"/>
        <v>1</v>
      </c>
      <c r="AJ139" s="5">
        <f t="shared" si="33"/>
        <v>0.9500000000000001</v>
      </c>
      <c r="AK139" s="5">
        <f t="shared" si="34"/>
        <v>1</v>
      </c>
      <c r="AL139" s="5">
        <f t="shared" si="35"/>
        <v>0.9500000000000001</v>
      </c>
      <c r="AM139" s="4"/>
    </row>
    <row r="140" spans="2:39" ht="12">
      <c r="B140" s="8" t="s">
        <v>635</v>
      </c>
      <c r="C140" s="7" t="s">
        <v>229</v>
      </c>
      <c r="D140" s="6">
        <v>1.5</v>
      </c>
      <c r="E140" s="3">
        <v>200</v>
      </c>
      <c r="F140" s="4" t="s">
        <v>88</v>
      </c>
      <c r="G140" s="4" t="s">
        <v>54</v>
      </c>
      <c r="H140" s="4" t="s">
        <v>597</v>
      </c>
      <c r="I140" s="18">
        <v>0.62</v>
      </c>
      <c r="J140" s="4"/>
      <c r="K140" s="8" t="s">
        <v>109</v>
      </c>
      <c r="L140" s="4" t="s">
        <v>3</v>
      </c>
      <c r="M140" s="4" t="s">
        <v>31</v>
      </c>
      <c r="N140" s="24">
        <v>0.22</v>
      </c>
      <c r="O140" s="24">
        <v>0.36</v>
      </c>
      <c r="P140" s="24">
        <v>0.5</v>
      </c>
      <c r="Q140" s="24">
        <v>0.67</v>
      </c>
      <c r="R140" s="24">
        <v>0.87</v>
      </c>
      <c r="S140" s="24">
        <v>0.93</v>
      </c>
      <c r="T140" s="24">
        <v>0.89</v>
      </c>
      <c r="U140" s="24">
        <v>0.93</v>
      </c>
      <c r="V140" s="24">
        <v>0.87</v>
      </c>
      <c r="W140" s="24">
        <v>0.68</v>
      </c>
      <c r="X140" s="24">
        <v>0.61</v>
      </c>
      <c r="Y140" s="24">
        <v>0.73</v>
      </c>
      <c r="Z140" s="24">
        <v>0.7</v>
      </c>
      <c r="AA140" s="24">
        <v>0.69</v>
      </c>
      <c r="AB140" s="24">
        <v>0.66</v>
      </c>
      <c r="AC140" s="24">
        <v>0.59</v>
      </c>
      <c r="AD140" s="24">
        <v>0.54</v>
      </c>
      <c r="AE140" s="24">
        <v>0.53</v>
      </c>
      <c r="AF140" s="5"/>
      <c r="AG140" s="5">
        <f t="shared" si="30"/>
        <v>0.35000000000000003</v>
      </c>
      <c r="AH140" s="5">
        <f t="shared" si="31"/>
        <v>0.8</v>
      </c>
      <c r="AI140" s="5">
        <f t="shared" si="32"/>
        <v>0.9</v>
      </c>
      <c r="AJ140" s="5">
        <f t="shared" si="33"/>
        <v>0.65</v>
      </c>
      <c r="AK140" s="5">
        <f t="shared" si="34"/>
        <v>0.7000000000000001</v>
      </c>
      <c r="AL140" s="5">
        <f t="shared" si="35"/>
        <v>0.55</v>
      </c>
      <c r="AM140" s="4"/>
    </row>
    <row r="141" spans="2:39" ht="12">
      <c r="B141" s="8" t="s">
        <v>636</v>
      </c>
      <c r="C141" s="7" t="s">
        <v>229</v>
      </c>
      <c r="D141" s="6">
        <v>1.5</v>
      </c>
      <c r="E141" s="3">
        <v>200</v>
      </c>
      <c r="F141" s="4" t="s">
        <v>88</v>
      </c>
      <c r="G141" s="4" t="s">
        <v>208</v>
      </c>
      <c r="H141" s="4" t="s">
        <v>597</v>
      </c>
      <c r="I141" s="18">
        <v>0.62</v>
      </c>
      <c r="J141" s="4"/>
      <c r="K141" s="8" t="s">
        <v>448</v>
      </c>
      <c r="L141" s="4" t="s">
        <v>1</v>
      </c>
      <c r="M141" s="4" t="s">
        <v>35</v>
      </c>
      <c r="N141" s="24">
        <v>0.32</v>
      </c>
      <c r="O141" s="24">
        <v>0.5</v>
      </c>
      <c r="P141" s="24">
        <v>0.68</v>
      </c>
      <c r="Q141" s="24">
        <v>0.78</v>
      </c>
      <c r="R141" s="24">
        <v>0.98</v>
      </c>
      <c r="S141" s="24">
        <v>1.01</v>
      </c>
      <c r="T141" s="24">
        <v>1</v>
      </c>
      <c r="U141" s="24">
        <v>0.98</v>
      </c>
      <c r="V141" s="24">
        <v>0.93</v>
      </c>
      <c r="W141" s="24">
        <v>0.89</v>
      </c>
      <c r="X141" s="24">
        <v>0.94</v>
      </c>
      <c r="Y141" s="24">
        <v>0.96</v>
      </c>
      <c r="Z141" s="24">
        <v>0.92</v>
      </c>
      <c r="AA141" s="24">
        <v>0.84</v>
      </c>
      <c r="AB141" s="24">
        <v>0.74</v>
      </c>
      <c r="AC141" s="24">
        <v>0.72</v>
      </c>
      <c r="AD141" s="24">
        <v>0.74</v>
      </c>
      <c r="AE141" s="24">
        <v>0.69</v>
      </c>
      <c r="AF141" s="22"/>
      <c r="AG141" s="5">
        <f t="shared" si="30"/>
        <v>0.5</v>
      </c>
      <c r="AH141" s="5">
        <f t="shared" si="31"/>
        <v>0.9</v>
      </c>
      <c r="AI141" s="5">
        <f t="shared" si="32"/>
        <v>0.9500000000000001</v>
      </c>
      <c r="AJ141" s="5">
        <f t="shared" si="33"/>
        <v>0.9500000000000001</v>
      </c>
      <c r="AK141" s="5">
        <f t="shared" si="34"/>
        <v>0.8500000000000001</v>
      </c>
      <c r="AL141" s="5">
        <f t="shared" si="35"/>
        <v>0.7000000000000001</v>
      </c>
      <c r="AM141" s="4"/>
    </row>
    <row r="142" spans="2:39" ht="12">
      <c r="B142" s="8" t="s">
        <v>637</v>
      </c>
      <c r="C142" s="7" t="s">
        <v>229</v>
      </c>
      <c r="D142" s="6">
        <v>1.5</v>
      </c>
      <c r="E142" s="3">
        <v>200</v>
      </c>
      <c r="F142" s="4" t="s">
        <v>88</v>
      </c>
      <c r="G142" s="4" t="s">
        <v>598</v>
      </c>
      <c r="H142" s="4" t="s">
        <v>597</v>
      </c>
      <c r="I142" s="18">
        <v>0.62</v>
      </c>
      <c r="J142" s="4"/>
      <c r="K142" s="8" t="s">
        <v>110</v>
      </c>
      <c r="L142" s="4" t="s">
        <v>0</v>
      </c>
      <c r="M142" s="4" t="s">
        <v>35</v>
      </c>
      <c r="N142" s="24">
        <v>0.31</v>
      </c>
      <c r="O142" s="24">
        <v>0.5</v>
      </c>
      <c r="P142" s="24">
        <v>0.69</v>
      </c>
      <c r="Q142" s="24">
        <v>0.82</v>
      </c>
      <c r="R142" s="24">
        <v>1.03</v>
      </c>
      <c r="S142" s="24">
        <v>1.06</v>
      </c>
      <c r="T142" s="24">
        <v>1.04</v>
      </c>
      <c r="U142" s="24">
        <v>1.03</v>
      </c>
      <c r="V142" s="24">
        <v>0.98</v>
      </c>
      <c r="W142" s="24">
        <v>0.93</v>
      </c>
      <c r="X142" s="24">
        <v>0.93</v>
      </c>
      <c r="Y142" s="24">
        <v>0.97</v>
      </c>
      <c r="Z142" s="24">
        <v>0.94</v>
      </c>
      <c r="AA142" s="24">
        <v>0.89</v>
      </c>
      <c r="AB142" s="24">
        <v>0.8</v>
      </c>
      <c r="AC142" s="24">
        <v>0.74</v>
      </c>
      <c r="AD142" s="24">
        <v>0.71</v>
      </c>
      <c r="AE142" s="24">
        <v>0.66</v>
      </c>
      <c r="AF142" s="22"/>
      <c r="AG142" s="5">
        <f t="shared" si="30"/>
        <v>0.5</v>
      </c>
      <c r="AH142" s="5">
        <f t="shared" si="31"/>
        <v>0.9500000000000001</v>
      </c>
      <c r="AI142" s="5">
        <f t="shared" si="32"/>
        <v>1</v>
      </c>
      <c r="AJ142" s="5">
        <f t="shared" si="33"/>
        <v>0.9500000000000001</v>
      </c>
      <c r="AK142" s="5">
        <f t="shared" si="34"/>
        <v>0.9</v>
      </c>
      <c r="AL142" s="5">
        <f t="shared" si="35"/>
        <v>0.7000000000000001</v>
      </c>
      <c r="AM142" s="4"/>
    </row>
    <row r="143" spans="2:39" ht="12">
      <c r="B143" s="8" t="s">
        <v>638</v>
      </c>
      <c r="C143" s="7" t="s">
        <v>602</v>
      </c>
      <c r="D143" s="6">
        <v>1.5</v>
      </c>
      <c r="E143" s="3">
        <v>200</v>
      </c>
      <c r="F143" s="4" t="s">
        <v>88</v>
      </c>
      <c r="G143" s="4" t="s">
        <v>54</v>
      </c>
      <c r="H143" s="4"/>
      <c r="I143" s="18"/>
      <c r="J143" s="4"/>
      <c r="K143" s="8" t="s">
        <v>109</v>
      </c>
      <c r="L143" s="4" t="s">
        <v>3</v>
      </c>
      <c r="M143" s="4" t="s">
        <v>31</v>
      </c>
      <c r="N143" s="24">
        <v>0.28</v>
      </c>
      <c r="O143" s="24">
        <v>0.44</v>
      </c>
      <c r="P143" s="24">
        <v>0.59</v>
      </c>
      <c r="Q143" s="24">
        <v>0.67</v>
      </c>
      <c r="R143" s="24">
        <v>0.87</v>
      </c>
      <c r="S143" s="24">
        <v>0.88</v>
      </c>
      <c r="T143" s="24">
        <v>0.85</v>
      </c>
      <c r="U143" s="24">
        <v>0.87</v>
      </c>
      <c r="V143" s="24">
        <v>0.85</v>
      </c>
      <c r="W143" s="24">
        <v>0.71</v>
      </c>
      <c r="X143" s="24">
        <v>0.67</v>
      </c>
      <c r="Y143" s="24">
        <v>0.74</v>
      </c>
      <c r="Z143" s="24">
        <v>0.71</v>
      </c>
      <c r="AA143" s="24">
        <v>0.69</v>
      </c>
      <c r="AB143" s="24">
        <v>0.67</v>
      </c>
      <c r="AC143" s="24">
        <v>0.61</v>
      </c>
      <c r="AD143" s="24">
        <v>0.57</v>
      </c>
      <c r="AE143" s="24">
        <v>0.51</v>
      </c>
      <c r="AF143" s="22"/>
      <c r="AG143" s="5">
        <f t="shared" si="30"/>
        <v>0.45</v>
      </c>
      <c r="AH143" s="5">
        <f t="shared" si="31"/>
        <v>0.8</v>
      </c>
      <c r="AI143" s="5">
        <f t="shared" si="32"/>
        <v>0.8500000000000001</v>
      </c>
      <c r="AJ143" s="5">
        <f t="shared" si="33"/>
        <v>0.7000000000000001</v>
      </c>
      <c r="AK143" s="5">
        <f t="shared" si="34"/>
        <v>0.7000000000000001</v>
      </c>
      <c r="AL143" s="5">
        <f t="shared" si="35"/>
        <v>0.55</v>
      </c>
      <c r="AM143" s="4"/>
    </row>
    <row r="144" spans="2:39" ht="12">
      <c r="B144" s="8" t="s">
        <v>639</v>
      </c>
      <c r="C144" s="7" t="s">
        <v>18</v>
      </c>
      <c r="D144" s="6">
        <v>2.5</v>
      </c>
      <c r="E144" s="3">
        <v>200</v>
      </c>
      <c r="F144" s="4" t="s">
        <v>88</v>
      </c>
      <c r="G144" s="4"/>
      <c r="H144" s="4"/>
      <c r="I144" s="18"/>
      <c r="J144" s="4"/>
      <c r="K144" s="8" t="s">
        <v>104</v>
      </c>
      <c r="L144" s="4" t="s">
        <v>1</v>
      </c>
      <c r="M144" s="4" t="s">
        <v>31</v>
      </c>
      <c r="N144" s="24">
        <v>0.23</v>
      </c>
      <c r="O144" s="24">
        <v>0.4</v>
      </c>
      <c r="P144" s="24">
        <v>0.55</v>
      </c>
      <c r="Q144" s="24">
        <v>0.69</v>
      </c>
      <c r="R144" s="24">
        <v>0.89</v>
      </c>
      <c r="S144" s="24">
        <v>0.94</v>
      </c>
      <c r="T144" s="24">
        <v>0.89</v>
      </c>
      <c r="U144" s="24">
        <v>0.94</v>
      </c>
      <c r="V144" s="24">
        <v>0.92</v>
      </c>
      <c r="W144" s="24">
        <v>0.74</v>
      </c>
      <c r="X144" s="24">
        <v>0.67</v>
      </c>
      <c r="Y144" s="24">
        <v>0.77</v>
      </c>
      <c r="Z144" s="24">
        <v>0.77</v>
      </c>
      <c r="AA144" s="24">
        <v>0.75</v>
      </c>
      <c r="AB144" s="24">
        <v>0.78</v>
      </c>
      <c r="AC144" s="24">
        <v>0.73</v>
      </c>
      <c r="AD144" s="24">
        <v>0.7</v>
      </c>
      <c r="AE144" s="24">
        <v>0.68</v>
      </c>
      <c r="AF144" s="22"/>
      <c r="AG144" s="5">
        <f t="shared" si="30"/>
        <v>0.4</v>
      </c>
      <c r="AH144" s="5">
        <f t="shared" si="31"/>
        <v>0.8500000000000001</v>
      </c>
      <c r="AI144" s="5">
        <f t="shared" si="32"/>
        <v>0.9</v>
      </c>
      <c r="AJ144" s="5">
        <f t="shared" si="33"/>
        <v>0.75</v>
      </c>
      <c r="AK144" s="5">
        <f t="shared" si="34"/>
        <v>0.75</v>
      </c>
      <c r="AL144" s="5">
        <f t="shared" si="35"/>
        <v>0.7000000000000001</v>
      </c>
      <c r="AM144" s="4"/>
    </row>
    <row r="145" spans="2:39" ht="12">
      <c r="B145" s="8" t="s">
        <v>640</v>
      </c>
      <c r="C145" s="7" t="s">
        <v>18</v>
      </c>
      <c r="D145" s="6">
        <v>2.5</v>
      </c>
      <c r="E145" s="3">
        <v>200</v>
      </c>
      <c r="F145" s="4" t="s">
        <v>88</v>
      </c>
      <c r="G145" s="4" t="s">
        <v>598</v>
      </c>
      <c r="H145" s="4"/>
      <c r="I145" s="18"/>
      <c r="J145" s="4"/>
      <c r="K145" s="8" t="s">
        <v>603</v>
      </c>
      <c r="L145" s="4" t="s">
        <v>0</v>
      </c>
      <c r="M145" s="4" t="s">
        <v>35</v>
      </c>
      <c r="N145" s="24">
        <v>0.34</v>
      </c>
      <c r="O145" s="24">
        <v>0.53</v>
      </c>
      <c r="P145" s="24">
        <v>0.72</v>
      </c>
      <c r="Q145" s="24">
        <v>0.8</v>
      </c>
      <c r="R145" s="24">
        <v>1</v>
      </c>
      <c r="S145" s="24">
        <v>1.03</v>
      </c>
      <c r="T145" s="24">
        <v>1</v>
      </c>
      <c r="U145" s="24">
        <v>1.01</v>
      </c>
      <c r="V145" s="24">
        <v>0.97</v>
      </c>
      <c r="W145" s="24">
        <v>0.91</v>
      </c>
      <c r="X145" s="24">
        <v>0.91</v>
      </c>
      <c r="Y145" s="24">
        <v>0.98</v>
      </c>
      <c r="Z145" s="24">
        <v>0.98</v>
      </c>
      <c r="AA145" s="24">
        <v>0.96</v>
      </c>
      <c r="AB145" s="24">
        <v>0.93</v>
      </c>
      <c r="AC145" s="24">
        <v>0.91</v>
      </c>
      <c r="AD145" s="24">
        <v>0.9</v>
      </c>
      <c r="AE145" s="24">
        <v>0.84</v>
      </c>
      <c r="AF145" s="22"/>
      <c r="AG145" s="5">
        <f t="shared" si="30"/>
        <v>0.55</v>
      </c>
      <c r="AH145" s="5">
        <f t="shared" si="31"/>
        <v>0.9500000000000001</v>
      </c>
      <c r="AI145" s="5">
        <f t="shared" si="32"/>
        <v>1</v>
      </c>
      <c r="AJ145" s="5">
        <f t="shared" si="33"/>
        <v>0.9500000000000001</v>
      </c>
      <c r="AK145" s="5">
        <f t="shared" si="34"/>
        <v>0.9500000000000001</v>
      </c>
      <c r="AL145" s="5">
        <f t="shared" si="35"/>
        <v>0.9</v>
      </c>
      <c r="AM145" s="4"/>
    </row>
    <row r="146" spans="2:39" ht="12">
      <c r="B146" s="8" t="s">
        <v>641</v>
      </c>
      <c r="C146" s="7" t="s">
        <v>604</v>
      </c>
      <c r="D146" s="6" t="s">
        <v>9</v>
      </c>
      <c r="E146" s="3">
        <v>200</v>
      </c>
      <c r="F146" s="4" t="s">
        <v>88</v>
      </c>
      <c r="G146" s="4"/>
      <c r="H146" s="4"/>
      <c r="I146" s="18"/>
      <c r="J146" s="4"/>
      <c r="K146" s="8" t="s">
        <v>74</v>
      </c>
      <c r="L146" s="4" t="s">
        <v>3</v>
      </c>
      <c r="M146" s="4" t="s">
        <v>31</v>
      </c>
      <c r="N146" s="24">
        <v>0.15</v>
      </c>
      <c r="O146" s="24">
        <v>0.3</v>
      </c>
      <c r="P146" s="24">
        <v>0.53</v>
      </c>
      <c r="Q146" s="24">
        <v>0.7</v>
      </c>
      <c r="R146" s="24">
        <v>0.9</v>
      </c>
      <c r="S146" s="24">
        <v>0.9</v>
      </c>
      <c r="T146" s="24">
        <v>0.88</v>
      </c>
      <c r="U146" s="24">
        <v>0.91</v>
      </c>
      <c r="V146" s="24">
        <v>0.9</v>
      </c>
      <c r="W146" s="24">
        <v>0.74</v>
      </c>
      <c r="X146" s="24">
        <v>0.61</v>
      </c>
      <c r="Y146" s="24">
        <v>0.72</v>
      </c>
      <c r="Z146" s="24">
        <v>0.76</v>
      </c>
      <c r="AA146" s="24">
        <v>0.7</v>
      </c>
      <c r="AB146" s="24">
        <v>0.78</v>
      </c>
      <c r="AC146" s="24">
        <v>0.76</v>
      </c>
      <c r="AD146" s="24">
        <v>0.75</v>
      </c>
      <c r="AE146" s="24">
        <v>0.76</v>
      </c>
      <c r="AF146" s="22"/>
      <c r="AG146" s="5">
        <f t="shared" si="30"/>
        <v>0.35000000000000003</v>
      </c>
      <c r="AH146" s="5">
        <f t="shared" si="31"/>
        <v>0.8500000000000001</v>
      </c>
      <c r="AI146" s="5">
        <f t="shared" si="32"/>
        <v>0.9</v>
      </c>
      <c r="AJ146" s="5">
        <f t="shared" si="33"/>
        <v>0.7000000000000001</v>
      </c>
      <c r="AK146" s="5">
        <f t="shared" si="34"/>
        <v>0.75</v>
      </c>
      <c r="AL146" s="5">
        <f t="shared" si="35"/>
        <v>0.75</v>
      </c>
      <c r="AM146" s="4"/>
    </row>
    <row r="147" spans="2:39" ht="12">
      <c r="B147" s="8" t="s">
        <v>642</v>
      </c>
      <c r="C147" s="7" t="s">
        <v>604</v>
      </c>
      <c r="D147" s="6" t="s">
        <v>9</v>
      </c>
      <c r="E147" s="3">
        <v>200</v>
      </c>
      <c r="F147" s="4" t="s">
        <v>51</v>
      </c>
      <c r="G147" s="4" t="s">
        <v>598</v>
      </c>
      <c r="H147" s="4"/>
      <c r="I147" s="18"/>
      <c r="J147" s="4"/>
      <c r="K147" s="8" t="s">
        <v>460</v>
      </c>
      <c r="L147" s="4" t="s">
        <v>0</v>
      </c>
      <c r="M147" s="4" t="s">
        <v>35</v>
      </c>
      <c r="N147" s="24">
        <v>0.18</v>
      </c>
      <c r="O147" s="24">
        <v>0.28</v>
      </c>
      <c r="P147" s="24">
        <v>0.51</v>
      </c>
      <c r="Q147" s="24">
        <v>0.78</v>
      </c>
      <c r="R147" s="24">
        <v>0.89</v>
      </c>
      <c r="S147" s="24">
        <v>0.98</v>
      </c>
      <c r="T147" s="24">
        <v>1.03</v>
      </c>
      <c r="U147" s="24">
        <v>1.01</v>
      </c>
      <c r="V147" s="24">
        <v>1</v>
      </c>
      <c r="W147" s="24">
        <v>0.95</v>
      </c>
      <c r="X147" s="24">
        <v>0.87</v>
      </c>
      <c r="Y147" s="24">
        <v>0.96</v>
      </c>
      <c r="Z147" s="24">
        <v>1.02</v>
      </c>
      <c r="AA147" s="24">
        <v>1</v>
      </c>
      <c r="AB147" s="24">
        <v>0.99</v>
      </c>
      <c r="AC147" s="24">
        <v>1.03</v>
      </c>
      <c r="AD147" s="24">
        <v>1.05</v>
      </c>
      <c r="AE147" s="24">
        <v>1.04</v>
      </c>
      <c r="AF147" s="22"/>
      <c r="AG147" s="5">
        <f t="shared" si="30"/>
        <v>0.30000000000000004</v>
      </c>
      <c r="AH147" s="5">
        <f t="shared" si="31"/>
        <v>0.9</v>
      </c>
      <c r="AI147" s="5">
        <f t="shared" si="32"/>
        <v>1</v>
      </c>
      <c r="AJ147" s="5">
        <f t="shared" si="33"/>
        <v>0.9500000000000001</v>
      </c>
      <c r="AK147" s="5">
        <f t="shared" si="34"/>
        <v>1</v>
      </c>
      <c r="AL147" s="5">
        <f t="shared" si="35"/>
        <v>1</v>
      </c>
      <c r="AM147" s="4"/>
    </row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8" spans="1:40" s="7" customFormat="1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23"/>
      <c r="AG188" s="8"/>
      <c r="AH188" s="8"/>
      <c r="AI188" s="8"/>
      <c r="AJ188" s="8"/>
      <c r="AK188" s="8"/>
      <c r="AL188" s="8"/>
      <c r="AM188" s="8"/>
      <c r="AN188" s="1"/>
    </row>
    <row r="189" spans="1:40" s="7" customFormat="1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23"/>
      <c r="AG189" s="8"/>
      <c r="AH189" s="8"/>
      <c r="AI189" s="8"/>
      <c r="AJ189" s="8"/>
      <c r="AK189" s="8"/>
      <c r="AL189" s="8"/>
      <c r="AM189" s="8"/>
      <c r="AN189" s="1"/>
    </row>
    <row r="190" spans="1:40" s="7" customFormat="1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23"/>
      <c r="AG190" s="8"/>
      <c r="AH190" s="8"/>
      <c r="AI190" s="8"/>
      <c r="AJ190" s="8"/>
      <c r="AK190" s="8"/>
      <c r="AL190" s="8"/>
      <c r="AM190" s="8"/>
      <c r="AN190" s="1"/>
    </row>
    <row r="191" spans="1:40" s="7" customFormat="1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23"/>
      <c r="AG191" s="8"/>
      <c r="AH191" s="8"/>
      <c r="AI191" s="8"/>
      <c r="AJ191" s="8"/>
      <c r="AK191" s="8"/>
      <c r="AL191" s="8"/>
      <c r="AM191" s="8"/>
      <c r="AN191" s="1"/>
    </row>
    <row r="192" spans="1:40" s="7" customFormat="1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23"/>
      <c r="AG192" s="8"/>
      <c r="AH192" s="8"/>
      <c r="AI192" s="8"/>
      <c r="AJ192" s="8"/>
      <c r="AK192" s="8"/>
      <c r="AL192" s="8"/>
      <c r="AM192" s="8"/>
      <c r="AN192" s="1"/>
    </row>
    <row r="193" spans="1:40" s="7" customFormat="1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23"/>
      <c r="AG193" s="8"/>
      <c r="AH193" s="8"/>
      <c r="AI193" s="8"/>
      <c r="AJ193" s="8"/>
      <c r="AK193" s="8"/>
      <c r="AL193" s="8"/>
      <c r="AM193" s="8"/>
      <c r="AN193" s="1"/>
    </row>
    <row r="194" spans="1:40" s="7" customFormat="1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23"/>
      <c r="AG194" s="8"/>
      <c r="AH194" s="8"/>
      <c r="AI194" s="8"/>
      <c r="AJ194" s="8"/>
      <c r="AK194" s="8"/>
      <c r="AL194" s="8"/>
      <c r="AM194" s="8"/>
      <c r="AN194" s="1"/>
    </row>
    <row r="195" spans="1:40" s="7" customFormat="1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23"/>
      <c r="AG195" s="8"/>
      <c r="AH195" s="8"/>
      <c r="AI195" s="8"/>
      <c r="AJ195" s="8"/>
      <c r="AK195" s="8"/>
      <c r="AL195" s="8"/>
      <c r="AM195" s="8"/>
      <c r="AN195" s="1"/>
    </row>
    <row r="196" spans="1:40" s="7" customFormat="1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23"/>
      <c r="AG196" s="8"/>
      <c r="AH196" s="8"/>
      <c r="AI196" s="8"/>
      <c r="AJ196" s="8"/>
      <c r="AK196" s="8"/>
      <c r="AL196" s="8"/>
      <c r="AM196" s="8"/>
      <c r="AN196" s="1"/>
    </row>
    <row r="197" spans="1:40" s="7" customFormat="1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23"/>
      <c r="AG197" s="8"/>
      <c r="AH197" s="8"/>
      <c r="AI197" s="8"/>
      <c r="AJ197" s="8"/>
      <c r="AK197" s="8"/>
      <c r="AL197" s="8"/>
      <c r="AM197" s="8"/>
      <c r="AN197" s="1"/>
    </row>
    <row r="198" spans="1:40" s="7" customFormat="1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23"/>
      <c r="AG198" s="8"/>
      <c r="AH198" s="8"/>
      <c r="AI198" s="8"/>
      <c r="AJ198" s="8"/>
      <c r="AK198" s="8"/>
      <c r="AL198" s="8"/>
      <c r="AM198" s="8"/>
      <c r="AN198" s="1"/>
    </row>
    <row r="199" spans="1:40" s="7" customFormat="1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23"/>
      <c r="AG199" s="8"/>
      <c r="AH199" s="8"/>
      <c r="AI199" s="8"/>
      <c r="AJ199" s="8"/>
      <c r="AK199" s="8"/>
      <c r="AL199" s="8"/>
      <c r="AM199" s="8"/>
      <c r="AN199" s="1"/>
    </row>
    <row r="200" spans="1:40" s="7" customFormat="1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23"/>
      <c r="AG200" s="8"/>
      <c r="AH200" s="8"/>
      <c r="AI200" s="8"/>
      <c r="AJ200" s="8"/>
      <c r="AK200" s="8"/>
      <c r="AL200" s="8"/>
      <c r="AM200" s="8"/>
      <c r="AN200" s="1"/>
    </row>
    <row r="201" spans="1:40" s="7" customFormat="1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23"/>
      <c r="AG201" s="8"/>
      <c r="AH201" s="8"/>
      <c r="AI201" s="8"/>
      <c r="AJ201" s="8"/>
      <c r="AK201" s="8"/>
      <c r="AL201" s="8"/>
      <c r="AM201" s="8"/>
      <c r="AN201" s="1"/>
    </row>
    <row r="202" spans="1:40" s="7" customFormat="1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23"/>
      <c r="AG202" s="8"/>
      <c r="AH202" s="8"/>
      <c r="AI202" s="8"/>
      <c r="AJ202" s="8"/>
      <c r="AK202" s="8"/>
      <c r="AL202" s="8"/>
      <c r="AM202" s="8"/>
      <c r="AN202" s="1"/>
    </row>
    <row r="203" spans="1:40" s="7" customFormat="1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23"/>
      <c r="AG203" s="8"/>
      <c r="AH203" s="8"/>
      <c r="AI203" s="8"/>
      <c r="AJ203" s="8"/>
      <c r="AK203" s="8"/>
      <c r="AL203" s="8"/>
      <c r="AM203" s="8"/>
      <c r="AN203" s="1"/>
    </row>
    <row r="204" spans="1:40" s="7" customFormat="1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23"/>
      <c r="AG204" s="8"/>
      <c r="AH204" s="8"/>
      <c r="AI204" s="8"/>
      <c r="AJ204" s="8"/>
      <c r="AK204" s="8"/>
      <c r="AL204" s="8"/>
      <c r="AM204" s="8"/>
      <c r="AN204" s="1"/>
    </row>
    <row r="205" spans="1:40" s="7" customFormat="1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23"/>
      <c r="AG205" s="8"/>
      <c r="AH205" s="8"/>
      <c r="AI205" s="8"/>
      <c r="AJ205" s="8"/>
      <c r="AK205" s="8"/>
      <c r="AL205" s="8"/>
      <c r="AM205" s="8"/>
      <c r="AN205" s="1"/>
    </row>
    <row r="206" spans="1:40" s="7" customFormat="1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23"/>
      <c r="AG206" s="8"/>
      <c r="AH206" s="8"/>
      <c r="AI206" s="8"/>
      <c r="AJ206" s="8"/>
      <c r="AK206" s="8"/>
      <c r="AL206" s="8"/>
      <c r="AM206" s="8"/>
      <c r="AN206" s="1"/>
    </row>
    <row r="207" spans="1:40" s="7" customFormat="1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23"/>
      <c r="AG207" s="8"/>
      <c r="AH207" s="8"/>
      <c r="AI207" s="8"/>
      <c r="AJ207" s="8"/>
      <c r="AK207" s="8"/>
      <c r="AL207" s="8"/>
      <c r="AM207" s="8"/>
      <c r="AN207" s="1"/>
    </row>
    <row r="208" spans="1:40" s="7" customFormat="1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23"/>
      <c r="AG208" s="8"/>
      <c r="AH208" s="8"/>
      <c r="AI208" s="8"/>
      <c r="AJ208" s="8"/>
      <c r="AK208" s="8"/>
      <c r="AL208" s="8"/>
      <c r="AM208" s="8"/>
      <c r="AN208" s="1"/>
    </row>
    <row r="209" spans="1:40" s="7" customFormat="1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23"/>
      <c r="AG209" s="8"/>
      <c r="AH209" s="8"/>
      <c r="AI209" s="8"/>
      <c r="AJ209" s="8"/>
      <c r="AK209" s="8"/>
      <c r="AL209" s="8"/>
      <c r="AM209" s="8"/>
      <c r="AN209" s="1"/>
    </row>
    <row r="210" spans="1:40" s="7" customFormat="1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23"/>
      <c r="AG210" s="8"/>
      <c r="AH210" s="8"/>
      <c r="AI210" s="8"/>
      <c r="AJ210" s="8"/>
      <c r="AK210" s="8"/>
      <c r="AL210" s="8"/>
      <c r="AM210" s="8"/>
      <c r="AN210" s="1"/>
    </row>
    <row r="211" spans="1:40" s="7" customFormat="1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23"/>
      <c r="AG211" s="8"/>
      <c r="AH211" s="8"/>
      <c r="AI211" s="8"/>
      <c r="AJ211" s="8"/>
      <c r="AK211" s="8"/>
      <c r="AL211" s="8"/>
      <c r="AM211" s="8"/>
      <c r="AN211" s="1"/>
    </row>
    <row r="212" spans="1:40" s="7" customFormat="1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23"/>
      <c r="AG212" s="8"/>
      <c r="AH212" s="8"/>
      <c r="AI212" s="8"/>
      <c r="AJ212" s="8"/>
      <c r="AK212" s="8"/>
      <c r="AL212" s="8"/>
      <c r="AM212" s="8"/>
      <c r="AN212" s="1"/>
    </row>
    <row r="213" spans="1:40" s="7" customFormat="1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23"/>
      <c r="AG213" s="8"/>
      <c r="AH213" s="8"/>
      <c r="AI213" s="8"/>
      <c r="AJ213" s="8"/>
      <c r="AK213" s="8"/>
      <c r="AL213" s="8"/>
      <c r="AM213" s="8"/>
      <c r="AN213" s="1"/>
    </row>
    <row r="214" spans="1:40" s="7" customFormat="1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23"/>
      <c r="AG214" s="8"/>
      <c r="AH214" s="8"/>
      <c r="AI214" s="8"/>
      <c r="AJ214" s="8"/>
      <c r="AK214" s="8"/>
      <c r="AL214" s="8"/>
      <c r="AM214" s="8"/>
      <c r="AN214" s="1"/>
    </row>
    <row r="215" spans="1:40" s="7" customFormat="1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23"/>
      <c r="AG215" s="8"/>
      <c r="AH215" s="8"/>
      <c r="AI215" s="8"/>
      <c r="AJ215" s="8"/>
      <c r="AK215" s="8"/>
      <c r="AL215" s="8"/>
      <c r="AM215" s="8"/>
      <c r="AN215" s="1"/>
    </row>
    <row r="216" spans="1:40" s="7" customFormat="1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23"/>
      <c r="AG216" s="8"/>
      <c r="AH216" s="8"/>
      <c r="AI216" s="8"/>
      <c r="AJ216" s="8"/>
      <c r="AK216" s="8"/>
      <c r="AL216" s="8"/>
      <c r="AM216" s="8"/>
      <c r="AN216" s="1"/>
    </row>
    <row r="217" spans="1:40" s="7" customFormat="1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23"/>
      <c r="AG217" s="8"/>
      <c r="AH217" s="8"/>
      <c r="AI217" s="8"/>
      <c r="AJ217" s="8"/>
      <c r="AK217" s="8"/>
      <c r="AL217" s="8"/>
      <c r="AM217" s="8"/>
      <c r="AN217" s="1"/>
    </row>
    <row r="218" spans="1:40" s="7" customFormat="1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23"/>
      <c r="AG218" s="8"/>
      <c r="AH218" s="8"/>
      <c r="AI218" s="8"/>
      <c r="AJ218" s="8"/>
      <c r="AK218" s="8"/>
      <c r="AL218" s="8"/>
      <c r="AM218" s="8"/>
      <c r="AN218" s="1"/>
    </row>
    <row r="219" spans="1:40" s="7" customFormat="1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23"/>
      <c r="AG219" s="8"/>
      <c r="AH219" s="8"/>
      <c r="AI219" s="8"/>
      <c r="AJ219" s="8"/>
      <c r="AK219" s="8"/>
      <c r="AL219" s="8"/>
      <c r="AM219" s="8"/>
      <c r="AN219" s="1"/>
    </row>
    <row r="220" spans="1:40" s="7" customFormat="1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23"/>
      <c r="AG220" s="8"/>
      <c r="AH220" s="8"/>
      <c r="AI220" s="8"/>
      <c r="AJ220" s="8"/>
      <c r="AK220" s="8"/>
      <c r="AL220" s="8"/>
      <c r="AM220" s="8"/>
      <c r="AN220" s="1"/>
    </row>
    <row r="221" spans="1:40" s="7" customFormat="1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23"/>
      <c r="AG221" s="8"/>
      <c r="AH221" s="8"/>
      <c r="AI221" s="8"/>
      <c r="AJ221" s="8"/>
      <c r="AK221" s="8"/>
      <c r="AL221" s="8"/>
      <c r="AM221" s="8"/>
      <c r="AN221" s="1"/>
    </row>
    <row r="222" spans="1:40" s="7" customFormat="1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23"/>
      <c r="AG222" s="8"/>
      <c r="AH222" s="8"/>
      <c r="AI222" s="8"/>
      <c r="AJ222" s="8"/>
      <c r="AK222" s="8"/>
      <c r="AL222" s="8"/>
      <c r="AM222" s="8"/>
      <c r="AN222" s="1"/>
    </row>
    <row r="223" spans="1:40" s="7" customFormat="1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23"/>
      <c r="AG223" s="8"/>
      <c r="AH223" s="8"/>
      <c r="AI223" s="8"/>
      <c r="AJ223" s="8"/>
      <c r="AK223" s="8"/>
      <c r="AL223" s="8"/>
      <c r="AM223" s="8"/>
      <c r="AN223" s="1"/>
    </row>
    <row r="224" spans="1:40" s="7" customFormat="1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23"/>
      <c r="AG224" s="8"/>
      <c r="AH224" s="8"/>
      <c r="AI224" s="8"/>
      <c r="AJ224" s="8"/>
      <c r="AK224" s="8"/>
      <c r="AL224" s="8"/>
      <c r="AM224" s="8"/>
      <c r="AN224" s="1"/>
    </row>
    <row r="225" spans="1:40" s="7" customFormat="1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23"/>
      <c r="AG225" s="8"/>
      <c r="AH225" s="8"/>
      <c r="AI225" s="8"/>
      <c r="AJ225" s="8"/>
      <c r="AK225" s="8"/>
      <c r="AL225" s="8"/>
      <c r="AM225" s="8"/>
      <c r="AN225" s="1"/>
    </row>
    <row r="226" spans="1:40" s="7" customFormat="1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23"/>
      <c r="AG226" s="8"/>
      <c r="AH226" s="8"/>
      <c r="AI226" s="8"/>
      <c r="AJ226" s="8"/>
      <c r="AK226" s="8"/>
      <c r="AL226" s="8"/>
      <c r="AM226" s="8"/>
      <c r="AN226" s="1"/>
    </row>
    <row r="227" spans="1:40" s="7" customFormat="1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23"/>
      <c r="AG227" s="8"/>
      <c r="AH227" s="8"/>
      <c r="AI227" s="8"/>
      <c r="AJ227" s="8"/>
      <c r="AK227" s="8"/>
      <c r="AL227" s="8"/>
      <c r="AM227" s="8"/>
      <c r="AN227" s="1"/>
    </row>
    <row r="228" spans="1:40" s="7" customFormat="1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23"/>
      <c r="AG228" s="8"/>
      <c r="AH228" s="8"/>
      <c r="AI228" s="8"/>
      <c r="AJ228" s="8"/>
      <c r="AK228" s="8"/>
      <c r="AL228" s="8"/>
      <c r="AM228" s="8"/>
      <c r="AN228" s="1"/>
    </row>
    <row r="229" spans="1:40" s="7" customFormat="1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23"/>
      <c r="AG229" s="8"/>
      <c r="AH229" s="8"/>
      <c r="AI229" s="8"/>
      <c r="AJ229" s="8"/>
      <c r="AK229" s="8"/>
      <c r="AL229" s="8"/>
      <c r="AM229" s="8"/>
      <c r="AN229" s="1"/>
    </row>
    <row r="230" spans="1:40" s="7" customFormat="1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23"/>
      <c r="AG230" s="8"/>
      <c r="AH230" s="8"/>
      <c r="AI230" s="8"/>
      <c r="AJ230" s="8"/>
      <c r="AK230" s="8"/>
      <c r="AL230" s="8"/>
      <c r="AM230" s="8"/>
      <c r="AN230" s="1"/>
    </row>
    <row r="231" spans="1:40" s="7" customFormat="1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23"/>
      <c r="AG231" s="8"/>
      <c r="AH231" s="8"/>
      <c r="AI231" s="8"/>
      <c r="AJ231" s="8"/>
      <c r="AK231" s="8"/>
      <c r="AL231" s="8"/>
      <c r="AM231" s="8"/>
      <c r="AN231" s="1"/>
    </row>
    <row r="232" spans="1:40" s="7" customFormat="1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23"/>
      <c r="AG232" s="8"/>
      <c r="AH232" s="8"/>
      <c r="AI232" s="8"/>
      <c r="AJ232" s="8"/>
      <c r="AK232" s="8"/>
      <c r="AL232" s="8"/>
      <c r="AM232" s="8"/>
      <c r="AN232" s="1"/>
    </row>
    <row r="233" spans="1:40" s="7" customFormat="1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23"/>
      <c r="AG233" s="8"/>
      <c r="AH233" s="8"/>
      <c r="AI233" s="8"/>
      <c r="AJ233" s="8"/>
      <c r="AK233" s="8"/>
      <c r="AL233" s="8"/>
      <c r="AM233" s="8"/>
      <c r="AN233" s="1"/>
    </row>
    <row r="234" spans="1:40" s="7" customFormat="1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23"/>
      <c r="AG234" s="8"/>
      <c r="AH234" s="8"/>
      <c r="AI234" s="8"/>
      <c r="AJ234" s="8"/>
      <c r="AK234" s="8"/>
      <c r="AL234" s="8"/>
      <c r="AM234" s="8"/>
      <c r="AN234" s="1"/>
    </row>
    <row r="235" spans="1:40" s="7" customFormat="1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23"/>
      <c r="AG235" s="8"/>
      <c r="AH235" s="8"/>
      <c r="AI235" s="8"/>
      <c r="AJ235" s="8"/>
      <c r="AK235" s="8"/>
      <c r="AL235" s="8"/>
      <c r="AM235" s="8"/>
      <c r="AN235" s="1"/>
    </row>
    <row r="236" spans="1:40" s="7" customFormat="1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23"/>
      <c r="AG236" s="8"/>
      <c r="AH236" s="8"/>
      <c r="AI236" s="8"/>
      <c r="AJ236" s="8"/>
      <c r="AK236" s="8"/>
      <c r="AL236" s="8"/>
      <c r="AM236" s="8"/>
      <c r="AN236" s="1"/>
    </row>
    <row r="237" spans="1:40" s="7" customFormat="1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23"/>
      <c r="AG237" s="8"/>
      <c r="AH237" s="8"/>
      <c r="AI237" s="8"/>
      <c r="AJ237" s="8"/>
      <c r="AK237" s="8"/>
      <c r="AL237" s="8"/>
      <c r="AM237" s="8"/>
      <c r="AN237" s="1"/>
    </row>
    <row r="238" spans="1:40" s="7" customFormat="1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23"/>
      <c r="AG238" s="8"/>
      <c r="AH238" s="8"/>
      <c r="AI238" s="8"/>
      <c r="AJ238" s="8"/>
      <c r="AK238" s="8"/>
      <c r="AL238" s="8"/>
      <c r="AM238" s="8"/>
      <c r="AN238" s="1"/>
    </row>
    <row r="239" spans="1:40" s="7" customFormat="1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23"/>
      <c r="AG239" s="8"/>
      <c r="AH239" s="8"/>
      <c r="AI239" s="8"/>
      <c r="AJ239" s="8"/>
      <c r="AK239" s="8"/>
      <c r="AL239" s="8"/>
      <c r="AM239" s="8"/>
      <c r="AN239" s="1"/>
    </row>
    <row r="240" spans="1:40" s="7" customFormat="1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23"/>
      <c r="AG240" s="8"/>
      <c r="AH240" s="8"/>
      <c r="AI240" s="8"/>
      <c r="AJ240" s="8"/>
      <c r="AK240" s="8"/>
      <c r="AL240" s="8"/>
      <c r="AM240" s="8"/>
      <c r="AN240" s="1"/>
    </row>
    <row r="241" spans="1:40" s="7" customFormat="1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23"/>
      <c r="AG241" s="8"/>
      <c r="AH241" s="8"/>
      <c r="AI241" s="8"/>
      <c r="AJ241" s="8"/>
      <c r="AK241" s="8"/>
      <c r="AL241" s="8"/>
      <c r="AM241" s="8"/>
      <c r="AN241" s="1"/>
    </row>
    <row r="242" spans="1:40" s="7" customFormat="1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23"/>
      <c r="AG242" s="8"/>
      <c r="AH242" s="8"/>
      <c r="AI242" s="8"/>
      <c r="AJ242" s="8"/>
      <c r="AK242" s="8"/>
      <c r="AL242" s="8"/>
      <c r="AM242" s="8"/>
      <c r="AN242" s="1"/>
    </row>
    <row r="243" spans="1:40" s="7" customFormat="1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23"/>
      <c r="AG243" s="8"/>
      <c r="AH243" s="8"/>
      <c r="AI243" s="8"/>
      <c r="AJ243" s="8"/>
      <c r="AK243" s="8"/>
      <c r="AL243" s="8"/>
      <c r="AM243" s="8"/>
      <c r="AN243" s="1"/>
    </row>
    <row r="244" spans="1:40" s="7" customFormat="1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23"/>
      <c r="AG244" s="8"/>
      <c r="AH244" s="8"/>
      <c r="AI244" s="8"/>
      <c r="AJ244" s="8"/>
      <c r="AK244" s="8"/>
      <c r="AL244" s="8"/>
      <c r="AM244" s="8"/>
      <c r="AN244" s="1"/>
    </row>
    <row r="245" spans="1:40" s="7" customFormat="1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23"/>
      <c r="AG245" s="8"/>
      <c r="AH245" s="8"/>
      <c r="AI245" s="8"/>
      <c r="AJ245" s="8"/>
      <c r="AK245" s="8"/>
      <c r="AL245" s="8"/>
      <c r="AM245" s="8"/>
      <c r="AN245" s="1"/>
    </row>
    <row r="246" spans="1:40" s="7" customFormat="1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23"/>
      <c r="AG246" s="8"/>
      <c r="AH246" s="8"/>
      <c r="AI246" s="8"/>
      <c r="AJ246" s="8"/>
      <c r="AK246" s="8"/>
      <c r="AL246" s="8"/>
      <c r="AM246" s="8"/>
      <c r="AN246" s="1"/>
    </row>
    <row r="247" spans="1:40" s="7" customFormat="1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23"/>
      <c r="AG247" s="8"/>
      <c r="AH247" s="8"/>
      <c r="AI247" s="8"/>
      <c r="AJ247" s="8"/>
      <c r="AK247" s="8"/>
      <c r="AL247" s="8"/>
      <c r="AM247" s="8"/>
      <c r="AN247" s="1"/>
    </row>
    <row r="248" spans="1:40" s="7" customFormat="1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23"/>
      <c r="AG248" s="8"/>
      <c r="AH248" s="8"/>
      <c r="AI248" s="8"/>
      <c r="AJ248" s="8"/>
      <c r="AK248" s="8"/>
      <c r="AL248" s="8"/>
      <c r="AM248" s="8"/>
      <c r="AN248" s="1"/>
    </row>
    <row r="249" spans="1:40" s="7" customFormat="1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23"/>
      <c r="AG249" s="8"/>
      <c r="AH249" s="8"/>
      <c r="AI249" s="8"/>
      <c r="AJ249" s="8"/>
      <c r="AK249" s="8"/>
      <c r="AL249" s="8"/>
      <c r="AM249" s="8"/>
      <c r="AN249" s="1"/>
    </row>
    <row r="250" spans="1:40" s="7" customFormat="1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23"/>
      <c r="AG250" s="8"/>
      <c r="AH250" s="8"/>
      <c r="AI250" s="8"/>
      <c r="AJ250" s="8"/>
      <c r="AK250" s="8"/>
      <c r="AL250" s="8"/>
      <c r="AM250" s="8"/>
      <c r="AN250" s="1"/>
    </row>
    <row r="251" spans="1:40" s="7" customFormat="1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23"/>
      <c r="AG251" s="8"/>
      <c r="AH251" s="8"/>
      <c r="AI251" s="8"/>
      <c r="AJ251" s="8"/>
      <c r="AK251" s="8"/>
      <c r="AL251" s="8"/>
      <c r="AM251" s="8"/>
      <c r="AN251" s="1"/>
    </row>
    <row r="252" spans="1:40" s="7" customFormat="1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23"/>
      <c r="AG252" s="8"/>
      <c r="AH252" s="8"/>
      <c r="AI252" s="8"/>
      <c r="AJ252" s="8"/>
      <c r="AK252" s="8"/>
      <c r="AL252" s="8"/>
      <c r="AM252" s="8"/>
      <c r="AN252" s="1"/>
    </row>
    <row r="253" spans="1:40" s="7" customFormat="1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23"/>
      <c r="AG253" s="8"/>
      <c r="AH253" s="8"/>
      <c r="AI253" s="8"/>
      <c r="AJ253" s="8"/>
      <c r="AK253" s="8"/>
      <c r="AL253" s="8"/>
      <c r="AM253" s="8"/>
      <c r="AN253" s="1"/>
    </row>
    <row r="254" spans="1:40" s="7" customFormat="1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23"/>
      <c r="AG254" s="8"/>
      <c r="AH254" s="8"/>
      <c r="AI254" s="8"/>
      <c r="AJ254" s="8"/>
      <c r="AK254" s="8"/>
      <c r="AL254" s="8"/>
      <c r="AM254" s="8"/>
      <c r="AN254" s="1"/>
    </row>
    <row r="255" spans="1:40" s="7" customFormat="1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23"/>
      <c r="AG255" s="8"/>
      <c r="AH255" s="8"/>
      <c r="AI255" s="8"/>
      <c r="AJ255" s="8"/>
      <c r="AK255" s="8"/>
      <c r="AL255" s="8"/>
      <c r="AM255" s="8"/>
      <c r="AN255" s="1"/>
    </row>
    <row r="256" spans="1:40" s="7" customFormat="1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23"/>
      <c r="AG256" s="8"/>
      <c r="AH256" s="8"/>
      <c r="AI256" s="8"/>
      <c r="AJ256" s="8"/>
      <c r="AK256" s="8"/>
      <c r="AL256" s="8"/>
      <c r="AM256" s="8"/>
      <c r="AN256" s="1"/>
    </row>
    <row r="257" spans="1:40" s="7" customFormat="1" ht="12">
      <c r="A257" s="8"/>
      <c r="B257" s="8"/>
      <c r="C257" s="2"/>
      <c r="D257" s="6"/>
      <c r="E257" s="3"/>
      <c r="F257" s="4"/>
      <c r="G257" s="4"/>
      <c r="H257" s="4"/>
      <c r="I257" s="4"/>
      <c r="J257" s="4"/>
      <c r="K257" s="8"/>
      <c r="L257" s="4"/>
      <c r="M257" s="4"/>
      <c r="N257" s="26"/>
      <c r="O257" s="24"/>
      <c r="P257" s="24"/>
      <c r="Q257" s="24"/>
      <c r="R257" s="24"/>
      <c r="S257" s="24"/>
      <c r="T257" s="11"/>
      <c r="U257" s="24"/>
      <c r="V257" s="11"/>
      <c r="W257" s="11"/>
      <c r="X257" s="24"/>
      <c r="Y257" s="11"/>
      <c r="Z257" s="11"/>
      <c r="AA257" s="24"/>
      <c r="AB257" s="11"/>
      <c r="AC257" s="11"/>
      <c r="AD257" s="24"/>
      <c r="AE257" s="11"/>
      <c r="AF257" s="23"/>
      <c r="AG257" s="8"/>
      <c r="AH257" s="8"/>
      <c r="AI257" s="8"/>
      <c r="AJ257" s="8"/>
      <c r="AK257" s="8"/>
      <c r="AL257" s="8"/>
      <c r="AM257" s="4"/>
      <c r="AN257" s="1"/>
    </row>
  </sheetData>
  <sheetProtection/>
  <autoFilter ref="A2:AN147"/>
  <mergeCells count="2">
    <mergeCell ref="AG1:AL1"/>
    <mergeCell ref="N1:AE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47"/>
  <sheetViews>
    <sheetView zoomScalePageLayoutView="0" workbookViewId="0" topLeftCell="A1">
      <pane xSplit="2" ySplit="2" topLeftCell="AW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E26" sqref="CE26"/>
    </sheetView>
  </sheetViews>
  <sheetFormatPr defaultColWidth="11.421875" defaultRowHeight="12.75"/>
  <cols>
    <col min="1" max="1" width="6.140625" style="0" customWidth="1"/>
    <col min="2" max="2" width="25.28125" style="0" bestFit="1" customWidth="1"/>
    <col min="3" max="3" width="14.7109375" style="0" bestFit="1" customWidth="1"/>
    <col min="4" max="4" width="4.28125" style="0" customWidth="1"/>
    <col min="5" max="5" width="5.140625" style="0" customWidth="1"/>
    <col min="6" max="6" width="5.7109375" style="0" customWidth="1"/>
    <col min="7" max="7" width="40.421875" style="0" customWidth="1"/>
    <col min="8" max="8" width="28.57421875" style="0" customWidth="1"/>
    <col min="9" max="9" width="12.140625" style="0" bestFit="1" customWidth="1"/>
    <col min="10" max="10" width="18.140625" style="0" bestFit="1" customWidth="1"/>
    <col min="11" max="20" width="4.00390625" style="0" bestFit="1" customWidth="1"/>
    <col min="21" max="23" width="4.421875" style="0" bestFit="1" customWidth="1"/>
    <col min="24" max="24" width="5.421875" style="0" bestFit="1" customWidth="1"/>
    <col min="25" max="28" width="4.421875" style="0" bestFit="1" customWidth="1"/>
    <col min="29" max="29" width="6.140625" style="86" customWidth="1"/>
    <col min="30" max="39" width="4.00390625" style="0" customWidth="1"/>
    <col min="40" max="47" width="4.421875" style="0" bestFit="1" customWidth="1"/>
    <col min="48" max="54" width="6.00390625" style="0" customWidth="1"/>
    <col min="55" max="55" width="4.00390625" style="0" customWidth="1"/>
    <col min="56" max="56" width="12.421875" style="0" bestFit="1" customWidth="1"/>
    <col min="57" max="57" width="6.140625" style="86" customWidth="1"/>
    <col min="58" max="67" width="4.00390625" style="0" customWidth="1"/>
    <col min="68" max="75" width="4.421875" style="0" bestFit="1" customWidth="1"/>
    <col min="76" max="76" width="4.8515625" style="0" customWidth="1"/>
    <col min="77" max="82" width="6.57421875" style="0" bestFit="1" customWidth="1"/>
    <col min="83" max="83" width="5.28125" style="0" customWidth="1"/>
    <col min="84" max="84" width="12.421875" style="0" bestFit="1" customWidth="1"/>
  </cols>
  <sheetData>
    <row r="1" spans="11:94" ht="12.75" customHeight="1">
      <c r="K1" s="102" t="s">
        <v>495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91"/>
      <c r="AD1" s="102" t="s">
        <v>621</v>
      </c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W1" s="102" t="s">
        <v>622</v>
      </c>
      <c r="AX1" s="102"/>
      <c r="AY1" s="102"/>
      <c r="AZ1" s="102"/>
      <c r="BA1" s="102"/>
      <c r="BB1" s="102"/>
      <c r="BC1" s="79"/>
      <c r="BD1" s="77" t="s">
        <v>625</v>
      </c>
      <c r="BE1" s="83"/>
      <c r="BF1" s="102" t="s">
        <v>623</v>
      </c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Y1" s="102" t="s">
        <v>624</v>
      </c>
      <c r="BZ1" s="102"/>
      <c r="CA1" s="102"/>
      <c r="CB1" s="102"/>
      <c r="CC1" s="102"/>
      <c r="CD1" s="102"/>
      <c r="CE1" s="77"/>
      <c r="CF1" s="77" t="s">
        <v>626</v>
      </c>
      <c r="CG1" s="77"/>
      <c r="CH1" s="77"/>
      <c r="CI1" s="77"/>
      <c r="CJ1" s="77"/>
      <c r="CK1" s="77"/>
      <c r="CL1" s="77"/>
      <c r="CM1" s="77"/>
      <c r="CN1" s="77"/>
      <c r="CO1" s="77"/>
      <c r="CP1" s="77"/>
    </row>
    <row r="2" spans="1:82" s="13" customFormat="1" ht="12">
      <c r="A2" s="13" t="s">
        <v>254</v>
      </c>
      <c r="B2" s="13" t="s">
        <v>524</v>
      </c>
      <c r="C2" s="13" t="s">
        <v>50</v>
      </c>
      <c r="D2" s="13" t="s">
        <v>50</v>
      </c>
      <c r="E2" s="13" t="s">
        <v>5</v>
      </c>
      <c r="F2" s="13" t="s">
        <v>27</v>
      </c>
      <c r="G2" s="13" t="s">
        <v>494</v>
      </c>
      <c r="H2" s="13" t="s">
        <v>132</v>
      </c>
      <c r="I2" s="13" t="s">
        <v>493</v>
      </c>
      <c r="J2" s="13" t="s">
        <v>487</v>
      </c>
      <c r="K2" s="87">
        <v>100</v>
      </c>
      <c r="L2" s="87">
        <v>125</v>
      </c>
      <c r="M2" s="87">
        <v>160</v>
      </c>
      <c r="N2" s="87">
        <v>200</v>
      </c>
      <c r="O2" s="87">
        <v>250</v>
      </c>
      <c r="P2" s="87">
        <v>315</v>
      </c>
      <c r="Q2" s="87">
        <v>400</v>
      </c>
      <c r="R2" s="87">
        <v>500</v>
      </c>
      <c r="S2" s="87">
        <v>630</v>
      </c>
      <c r="T2" s="87">
        <v>800</v>
      </c>
      <c r="U2" s="87">
        <v>1000</v>
      </c>
      <c r="V2" s="87">
        <v>1250</v>
      </c>
      <c r="W2" s="87">
        <v>1600</v>
      </c>
      <c r="X2" s="87">
        <v>2000</v>
      </c>
      <c r="Y2" s="87">
        <v>2500</v>
      </c>
      <c r="Z2" s="87">
        <v>3150</v>
      </c>
      <c r="AA2" s="87">
        <v>4000</v>
      </c>
      <c r="AB2" s="89">
        <v>5000</v>
      </c>
      <c r="AC2" s="84"/>
      <c r="AD2" s="81">
        <v>100</v>
      </c>
      <c r="AE2" s="13">
        <v>125</v>
      </c>
      <c r="AF2" s="13">
        <v>160</v>
      </c>
      <c r="AG2" s="13">
        <v>200</v>
      </c>
      <c r="AH2" s="13">
        <v>250</v>
      </c>
      <c r="AI2" s="13">
        <v>315</v>
      </c>
      <c r="AJ2" s="13">
        <v>400</v>
      </c>
      <c r="AK2" s="13">
        <v>500</v>
      </c>
      <c r="AL2" s="13">
        <v>630</v>
      </c>
      <c r="AM2" s="13">
        <v>800</v>
      </c>
      <c r="AN2" s="13">
        <v>1000</v>
      </c>
      <c r="AO2" s="13">
        <v>1250</v>
      </c>
      <c r="AP2" s="13">
        <v>1600</v>
      </c>
      <c r="AQ2" s="13">
        <v>2000</v>
      </c>
      <c r="AR2" s="13">
        <v>2500</v>
      </c>
      <c r="AS2" s="13">
        <v>3150</v>
      </c>
      <c r="AT2" s="13">
        <v>4000</v>
      </c>
      <c r="AU2" s="13">
        <v>5000</v>
      </c>
      <c r="AW2" s="38">
        <v>125</v>
      </c>
      <c r="AX2" s="38">
        <v>250</v>
      </c>
      <c r="AY2" s="38">
        <v>500</v>
      </c>
      <c r="AZ2" s="38">
        <v>1000</v>
      </c>
      <c r="BA2" s="38">
        <v>2000</v>
      </c>
      <c r="BB2" s="38">
        <v>4000</v>
      </c>
      <c r="BD2" s="59"/>
      <c r="BE2" s="84"/>
      <c r="BF2" s="81">
        <v>100</v>
      </c>
      <c r="BG2" s="13">
        <v>125</v>
      </c>
      <c r="BH2" s="13">
        <v>160</v>
      </c>
      <c r="BI2" s="13">
        <v>200</v>
      </c>
      <c r="BJ2" s="13">
        <v>250</v>
      </c>
      <c r="BK2" s="13">
        <v>315</v>
      </c>
      <c r="BL2" s="13">
        <v>400</v>
      </c>
      <c r="BM2" s="13">
        <v>500</v>
      </c>
      <c r="BN2" s="13">
        <v>630</v>
      </c>
      <c r="BO2" s="13">
        <v>800</v>
      </c>
      <c r="BP2" s="13">
        <v>1000</v>
      </c>
      <c r="BQ2" s="13">
        <v>1250</v>
      </c>
      <c r="BR2" s="13">
        <v>1600</v>
      </c>
      <c r="BS2" s="13">
        <v>2000</v>
      </c>
      <c r="BT2" s="13">
        <v>2500</v>
      </c>
      <c r="BU2" s="13">
        <v>3150</v>
      </c>
      <c r="BV2" s="13">
        <v>4000</v>
      </c>
      <c r="BW2" s="13">
        <v>5000</v>
      </c>
      <c r="BY2" s="38">
        <v>125</v>
      </c>
      <c r="BZ2" s="38">
        <v>250</v>
      </c>
      <c r="CA2" s="38">
        <v>500</v>
      </c>
      <c r="CB2" s="38">
        <v>1000</v>
      </c>
      <c r="CC2" s="38">
        <v>2000</v>
      </c>
      <c r="CD2" s="38">
        <v>4000</v>
      </c>
    </row>
    <row r="3" spans="1:84" s="8" customFormat="1" ht="12">
      <c r="A3" s="8" t="s">
        <v>126</v>
      </c>
      <c r="B3" s="10" t="s">
        <v>118</v>
      </c>
      <c r="C3" s="2" t="s">
        <v>14</v>
      </c>
      <c r="D3" s="6">
        <v>1.6</v>
      </c>
      <c r="E3" s="3">
        <v>200</v>
      </c>
      <c r="F3" s="4" t="s">
        <v>88</v>
      </c>
      <c r="G3" s="4" t="s">
        <v>54</v>
      </c>
      <c r="H3" s="8" t="s">
        <v>486</v>
      </c>
      <c r="I3" s="30"/>
      <c r="J3" s="78">
        <f>2.4*1.2</f>
        <v>2.88</v>
      </c>
      <c r="K3" s="88">
        <v>0.4</v>
      </c>
      <c r="L3" s="88">
        <v>0.6</v>
      </c>
      <c r="M3" s="88">
        <v>0.8</v>
      </c>
      <c r="N3" s="88">
        <v>1.3</v>
      </c>
      <c r="O3" s="88">
        <v>1.7</v>
      </c>
      <c r="P3" s="88">
        <v>1.8</v>
      </c>
      <c r="Q3" s="88">
        <v>2.2</v>
      </c>
      <c r="R3" s="88">
        <v>2.5</v>
      </c>
      <c r="S3" s="88">
        <v>2.5</v>
      </c>
      <c r="T3" s="88">
        <v>2.1</v>
      </c>
      <c r="U3" s="88">
        <v>1.7</v>
      </c>
      <c r="V3" s="88">
        <v>2</v>
      </c>
      <c r="W3" s="88">
        <v>2.2</v>
      </c>
      <c r="X3" s="88">
        <v>2</v>
      </c>
      <c r="Y3" s="88">
        <v>2.2</v>
      </c>
      <c r="Z3" s="88">
        <v>2.1</v>
      </c>
      <c r="AA3" s="88">
        <v>2</v>
      </c>
      <c r="AB3" s="90">
        <v>2.1</v>
      </c>
      <c r="AC3" s="85"/>
      <c r="AD3" s="82">
        <v>0.1388888888888889</v>
      </c>
      <c r="AE3" s="78">
        <v>0.20833333333333334</v>
      </c>
      <c r="AF3" s="78">
        <v>0.2777777777777778</v>
      </c>
      <c r="AG3" s="78">
        <v>0.4513888888888889</v>
      </c>
      <c r="AH3" s="78">
        <v>0.5902777777777778</v>
      </c>
      <c r="AI3" s="78">
        <v>0.625</v>
      </c>
      <c r="AJ3" s="78">
        <v>0.763888888888889</v>
      </c>
      <c r="AK3" s="78">
        <v>0.8680555555555556</v>
      </c>
      <c r="AL3" s="78">
        <v>0.8680555555555556</v>
      </c>
      <c r="AM3" s="78">
        <v>0.7291666666666667</v>
      </c>
      <c r="AN3" s="78">
        <v>0.5902777777777778</v>
      </c>
      <c r="AO3" s="78">
        <v>0.6944444444444444</v>
      </c>
      <c r="AP3" s="78">
        <v>0.763888888888889</v>
      </c>
      <c r="AQ3" s="78">
        <v>0.6944444444444444</v>
      </c>
      <c r="AR3" s="78">
        <v>0.763888888888889</v>
      </c>
      <c r="AS3" s="78">
        <v>0.7291666666666667</v>
      </c>
      <c r="AT3" s="78">
        <v>0.6944444444444444</v>
      </c>
      <c r="AU3" s="78">
        <v>0.7291666666666667</v>
      </c>
      <c r="AW3" s="78">
        <f>ROUND(AVERAGE(AD3:AF3)/0.05,0)*0.05</f>
        <v>0.2</v>
      </c>
      <c r="AX3" s="78">
        <f>ROUND(AVERAGE(AG3:AI3)/0.05,0)*0.05</f>
        <v>0.55</v>
      </c>
      <c r="AY3" s="78">
        <f>ROUND(AVERAGE(AJ3:AL3)/0.05,0)*0.05</f>
        <v>0.8500000000000001</v>
      </c>
      <c r="AZ3" s="78">
        <f>ROUND(AVERAGE(AM3:AO3)/0.05,0)*0.05</f>
        <v>0.65</v>
      </c>
      <c r="BA3" s="78">
        <f>ROUND(AVERAGE(AP3:AR3)/0.05,0)*0.05</f>
        <v>0.75</v>
      </c>
      <c r="BB3" s="78">
        <f>ROUND(AVERAGE(AS3:AU3)/0.05,0)*0.05</f>
        <v>0.7000000000000001</v>
      </c>
      <c r="BC3" s="78"/>
      <c r="BD3" s="80" t="s">
        <v>66</v>
      </c>
      <c r="BE3" s="85"/>
      <c r="BF3" s="82">
        <f aca="true" t="shared" si="0" ref="BF3:BW3">IF(AD3&lt;1.01,AD3,1)</f>
        <v>0.1388888888888889</v>
      </c>
      <c r="BG3" s="78">
        <f t="shared" si="0"/>
        <v>0.20833333333333334</v>
      </c>
      <c r="BH3" s="78">
        <f t="shared" si="0"/>
        <v>0.2777777777777778</v>
      </c>
      <c r="BI3" s="78">
        <f t="shared" si="0"/>
        <v>0.4513888888888889</v>
      </c>
      <c r="BJ3" s="78">
        <f t="shared" si="0"/>
        <v>0.5902777777777778</v>
      </c>
      <c r="BK3" s="78">
        <f t="shared" si="0"/>
        <v>0.625</v>
      </c>
      <c r="BL3" s="78">
        <f t="shared" si="0"/>
        <v>0.763888888888889</v>
      </c>
      <c r="BM3" s="78">
        <f t="shared" si="0"/>
        <v>0.8680555555555556</v>
      </c>
      <c r="BN3" s="78">
        <f t="shared" si="0"/>
        <v>0.8680555555555556</v>
      </c>
      <c r="BO3" s="78">
        <f t="shared" si="0"/>
        <v>0.7291666666666667</v>
      </c>
      <c r="BP3" s="78">
        <f t="shared" si="0"/>
        <v>0.5902777777777778</v>
      </c>
      <c r="BQ3" s="78">
        <f t="shared" si="0"/>
        <v>0.6944444444444444</v>
      </c>
      <c r="BR3" s="78">
        <f t="shared" si="0"/>
        <v>0.763888888888889</v>
      </c>
      <c r="BS3" s="78">
        <f t="shared" si="0"/>
        <v>0.6944444444444444</v>
      </c>
      <c r="BT3" s="78">
        <f t="shared" si="0"/>
        <v>0.763888888888889</v>
      </c>
      <c r="BU3" s="78">
        <f t="shared" si="0"/>
        <v>0.7291666666666667</v>
      </c>
      <c r="BV3" s="78">
        <f t="shared" si="0"/>
        <v>0.6944444444444444</v>
      </c>
      <c r="BW3" s="78">
        <f t="shared" si="0"/>
        <v>0.7291666666666667</v>
      </c>
      <c r="BY3" s="78">
        <f>IF(AVERAGE(BF3:BH3)&lt;1.01,ROUND(AVERAGE(BF3:BH3)/0.05,0)*0.05,1)</f>
        <v>0.2</v>
      </c>
      <c r="BZ3" s="78">
        <f>IF(AVERAGE(BI3:BK3)&lt;1.01,ROUND(AVERAGE(BI3:BK3)/0.05,0)*0.05,1)</f>
        <v>0.55</v>
      </c>
      <c r="CA3" s="78">
        <f>IF(AVERAGE(BL3:BN3)&lt;1.01,ROUND(AVERAGE(BL3:BN3)/0.05,0)*0.05,1)</f>
        <v>0.8500000000000001</v>
      </c>
      <c r="CB3" s="78">
        <f>IF(AVERAGE(BO3:BQ3)&lt;1.01,ROUND(AVERAGE(BO3:BQ3)/0.05,0)*0.05,1)</f>
        <v>0.65</v>
      </c>
      <c r="CC3" s="78">
        <f>IF(AVERAGE(BR3:BT3)&lt;1.01,ROUND(AVERAGE(BR3:BT3)/0.05,0)*0.05,1)</f>
        <v>0.75</v>
      </c>
      <c r="CD3" s="78">
        <f>IF(AVERAGE(BU3:BW3)&lt;1.01,ROUND(AVERAGE(BU3:BW3)/0.05,0)*0.05,1)</f>
        <v>0.7000000000000001</v>
      </c>
      <c r="CF3" s="8" t="s">
        <v>66</v>
      </c>
    </row>
    <row r="4" spans="1:84" s="8" customFormat="1" ht="12">
      <c r="A4" s="8" t="s">
        <v>126</v>
      </c>
      <c r="B4" s="10" t="s">
        <v>119</v>
      </c>
      <c r="C4" s="2" t="s">
        <v>18</v>
      </c>
      <c r="D4" s="6">
        <v>2.5</v>
      </c>
      <c r="E4" s="3">
        <v>200</v>
      </c>
      <c r="F4" s="4" t="s">
        <v>88</v>
      </c>
      <c r="G4" s="4" t="s">
        <v>54</v>
      </c>
      <c r="H4" s="8" t="s">
        <v>486</v>
      </c>
      <c r="I4" s="30"/>
      <c r="J4" s="78">
        <f>2.4*1.2</f>
        <v>2.88</v>
      </c>
      <c r="K4" s="88">
        <v>0.5</v>
      </c>
      <c r="L4" s="88">
        <v>0.7</v>
      </c>
      <c r="M4" s="88">
        <v>0.9</v>
      </c>
      <c r="N4" s="88">
        <v>1.5</v>
      </c>
      <c r="O4" s="88">
        <v>2</v>
      </c>
      <c r="P4" s="88">
        <v>2</v>
      </c>
      <c r="Q4" s="88">
        <v>2.4</v>
      </c>
      <c r="R4" s="88">
        <v>2.6</v>
      </c>
      <c r="S4" s="88">
        <v>2.7</v>
      </c>
      <c r="T4" s="88">
        <v>2.4</v>
      </c>
      <c r="U4" s="88">
        <v>2</v>
      </c>
      <c r="V4" s="88">
        <v>2.2</v>
      </c>
      <c r="W4" s="88">
        <v>2.3</v>
      </c>
      <c r="X4" s="88">
        <v>2.2</v>
      </c>
      <c r="Y4" s="88">
        <v>2.3</v>
      </c>
      <c r="Z4" s="88">
        <v>2.1</v>
      </c>
      <c r="AA4" s="88">
        <v>2.1</v>
      </c>
      <c r="AB4" s="90">
        <v>2.1</v>
      </c>
      <c r="AC4" s="85"/>
      <c r="AD4" s="82">
        <v>0.1736111111111111</v>
      </c>
      <c r="AE4" s="78">
        <v>0.24305555555555555</v>
      </c>
      <c r="AF4" s="78">
        <v>0.3125</v>
      </c>
      <c r="AG4" s="78">
        <v>0.5208333333333334</v>
      </c>
      <c r="AH4" s="78">
        <v>0.6944444444444444</v>
      </c>
      <c r="AI4" s="78">
        <v>0.6944444444444444</v>
      </c>
      <c r="AJ4" s="78">
        <v>0.8333333333333334</v>
      </c>
      <c r="AK4" s="78">
        <v>0.9027777777777778</v>
      </c>
      <c r="AL4" s="78">
        <v>0.9375000000000001</v>
      </c>
      <c r="AM4" s="78">
        <v>0.8333333333333334</v>
      </c>
      <c r="AN4" s="78">
        <v>0.6944444444444444</v>
      </c>
      <c r="AO4" s="78">
        <v>0.763888888888889</v>
      </c>
      <c r="AP4" s="78">
        <v>0.798611111111111</v>
      </c>
      <c r="AQ4" s="78">
        <v>0.763888888888889</v>
      </c>
      <c r="AR4" s="78">
        <v>0.798611111111111</v>
      </c>
      <c r="AS4" s="78">
        <v>0.7291666666666667</v>
      </c>
      <c r="AT4" s="78">
        <v>0.7291666666666667</v>
      </c>
      <c r="AU4" s="78">
        <v>0.7291666666666667</v>
      </c>
      <c r="AW4" s="78">
        <f aca="true" t="shared" si="1" ref="AW4:AW22">ROUND(AVERAGE(AD4:AF4)/0.05,0)*0.05</f>
        <v>0.25</v>
      </c>
      <c r="AX4" s="78">
        <f aca="true" t="shared" si="2" ref="AX4:AX22">ROUND(AVERAGE(AG4:AI4)/0.05,0)*0.05</f>
        <v>0.65</v>
      </c>
      <c r="AY4" s="78">
        <f aca="true" t="shared" si="3" ref="AY4:AY22">ROUND(AVERAGE(AJ4:AL4)/0.05,0)*0.05</f>
        <v>0.9</v>
      </c>
      <c r="AZ4" s="78">
        <f aca="true" t="shared" si="4" ref="AZ4:AZ22">ROUND(AVERAGE(AM4:AO4)/0.05,0)*0.05</f>
        <v>0.75</v>
      </c>
      <c r="BA4" s="78">
        <f aca="true" t="shared" si="5" ref="BA4:BA22">ROUND(AVERAGE(AP4:AR4)/0.05,0)*0.05</f>
        <v>0.8</v>
      </c>
      <c r="BB4" s="78">
        <f aca="true" t="shared" si="6" ref="BB4:BB22">ROUND(AVERAGE(AS4:AU4)/0.05,0)*0.05</f>
        <v>0.75</v>
      </c>
      <c r="BC4" s="78"/>
      <c r="BD4" s="80" t="s">
        <v>79</v>
      </c>
      <c r="BE4" s="85"/>
      <c r="BF4" s="82">
        <f aca="true" t="shared" si="7" ref="BF4:BF22">IF(AD4&lt;1.01,AD4,1)</f>
        <v>0.1736111111111111</v>
      </c>
      <c r="BG4" s="78">
        <f aca="true" t="shared" si="8" ref="BG4:BG22">IF(AE4&lt;1.01,AE4,1)</f>
        <v>0.24305555555555555</v>
      </c>
      <c r="BH4" s="78">
        <f aca="true" t="shared" si="9" ref="BH4:BH22">IF(AF4&lt;1.01,AF4,1)</f>
        <v>0.3125</v>
      </c>
      <c r="BI4" s="78">
        <f aca="true" t="shared" si="10" ref="BI4:BI22">IF(AG4&lt;1.01,AG4,1)</f>
        <v>0.5208333333333334</v>
      </c>
      <c r="BJ4" s="78">
        <f aca="true" t="shared" si="11" ref="BJ4:BJ22">IF(AH4&lt;1.01,AH4,1)</f>
        <v>0.6944444444444444</v>
      </c>
      <c r="BK4" s="78">
        <f aca="true" t="shared" si="12" ref="BK4:BK22">IF(AI4&lt;1.01,AI4,1)</f>
        <v>0.6944444444444444</v>
      </c>
      <c r="BL4" s="78">
        <f aca="true" t="shared" si="13" ref="BL4:BL22">IF(AJ4&lt;1.01,AJ4,1)</f>
        <v>0.8333333333333334</v>
      </c>
      <c r="BM4" s="78">
        <f aca="true" t="shared" si="14" ref="BM4:BM22">IF(AK4&lt;1.01,AK4,1)</f>
        <v>0.9027777777777778</v>
      </c>
      <c r="BN4" s="78">
        <f aca="true" t="shared" si="15" ref="BN4:BN22">IF(AL4&lt;1.01,AL4,1)</f>
        <v>0.9375000000000001</v>
      </c>
      <c r="BO4" s="78">
        <f aca="true" t="shared" si="16" ref="BO4:BO22">IF(AM4&lt;1.01,AM4,1)</f>
        <v>0.8333333333333334</v>
      </c>
      <c r="BP4" s="78">
        <f aca="true" t="shared" si="17" ref="BP4:BP22">IF(AN4&lt;1.01,AN4,1)</f>
        <v>0.6944444444444444</v>
      </c>
      <c r="BQ4" s="78">
        <f aca="true" t="shared" si="18" ref="BQ4:BQ22">IF(AO4&lt;1.01,AO4,1)</f>
        <v>0.763888888888889</v>
      </c>
      <c r="BR4" s="78">
        <f aca="true" t="shared" si="19" ref="BR4:BR22">IF(AP4&lt;1.01,AP4,1)</f>
        <v>0.798611111111111</v>
      </c>
      <c r="BS4" s="78">
        <f aca="true" t="shared" si="20" ref="BS4:BS22">IF(AQ4&lt;1.01,AQ4,1)</f>
        <v>0.763888888888889</v>
      </c>
      <c r="BT4" s="78">
        <f aca="true" t="shared" si="21" ref="BT4:BT22">IF(AR4&lt;1.01,AR4,1)</f>
        <v>0.798611111111111</v>
      </c>
      <c r="BU4" s="78">
        <f aca="true" t="shared" si="22" ref="BU4:BU22">IF(AS4&lt;1.01,AS4,1)</f>
        <v>0.7291666666666667</v>
      </c>
      <c r="BV4" s="78">
        <f aca="true" t="shared" si="23" ref="BV4:BV22">IF(AT4&lt;1.01,AT4,1)</f>
        <v>0.7291666666666667</v>
      </c>
      <c r="BW4" s="78">
        <f aca="true" t="shared" si="24" ref="BW4:BW22">IF(AU4&lt;1.01,AU4,1)</f>
        <v>0.7291666666666667</v>
      </c>
      <c r="BY4" s="78">
        <f aca="true" t="shared" si="25" ref="BY4:BY22">IF(AVERAGE(BF4:BH4)&lt;1.01,ROUND(AVERAGE(BF4:BH4)/0.05,0)*0.05,1)</f>
        <v>0.25</v>
      </c>
      <c r="BZ4" s="78">
        <f aca="true" t="shared" si="26" ref="BZ4:BZ22">IF(AVERAGE(BI4:BK4)&lt;1.01,ROUND(AVERAGE(BI4:BK4)/0.05,0)*0.05,1)</f>
        <v>0.65</v>
      </c>
      <c r="CA4" s="78">
        <f aca="true" t="shared" si="27" ref="CA4:CA22">IF(AVERAGE(BL4:BN4)&lt;1.01,ROUND(AVERAGE(BL4:BN4)/0.05,0)*0.05,1)</f>
        <v>0.9</v>
      </c>
      <c r="CB4" s="78">
        <f aca="true" t="shared" si="28" ref="CB4:CB22">IF(AVERAGE(BO4:BQ4)&lt;1.01,ROUND(AVERAGE(BO4:BQ4)/0.05,0)*0.05,1)</f>
        <v>0.75</v>
      </c>
      <c r="CC4" s="78">
        <f aca="true" t="shared" si="29" ref="CC4:CC22">IF(AVERAGE(BR4:BT4)&lt;1.01,ROUND(AVERAGE(BR4:BT4)/0.05,0)*0.05,1)</f>
        <v>0.8</v>
      </c>
      <c r="CD4" s="78">
        <f aca="true" t="shared" si="30" ref="CD4:CD22">IF(AVERAGE(BU4:BW4)&lt;1.01,ROUND(AVERAGE(BU4:BW4)/0.05,0)*0.05,1)</f>
        <v>0.75</v>
      </c>
      <c r="CF4" s="8" t="s">
        <v>79</v>
      </c>
    </row>
    <row r="5" spans="1:84" s="8" customFormat="1" ht="12">
      <c r="A5" s="8" t="s">
        <v>120</v>
      </c>
      <c r="B5" s="10" t="s">
        <v>310</v>
      </c>
      <c r="C5" s="2" t="s">
        <v>18</v>
      </c>
      <c r="D5" s="6">
        <v>2.5</v>
      </c>
      <c r="E5" s="3">
        <v>200</v>
      </c>
      <c r="F5" s="4" t="s">
        <v>88</v>
      </c>
      <c r="G5" s="4" t="s">
        <v>54</v>
      </c>
      <c r="H5" s="8" t="s">
        <v>490</v>
      </c>
      <c r="I5" s="30">
        <f>(2.8*0.075*12)/J5</f>
        <v>0.7304347826086958</v>
      </c>
      <c r="J5" s="78">
        <f>3*1.15</f>
        <v>3.4499999999999997</v>
      </c>
      <c r="K5" s="88">
        <v>0.5</v>
      </c>
      <c r="L5" s="88">
        <v>0.8</v>
      </c>
      <c r="M5" s="88">
        <v>1.9</v>
      </c>
      <c r="N5" s="88">
        <v>1.7</v>
      </c>
      <c r="O5" s="88">
        <v>2.2</v>
      </c>
      <c r="P5" s="88">
        <v>2.3</v>
      </c>
      <c r="Q5" s="88">
        <v>2.5</v>
      </c>
      <c r="R5" s="88">
        <v>2.5</v>
      </c>
      <c r="S5" s="88">
        <v>2.5</v>
      </c>
      <c r="T5" s="88">
        <v>2.3</v>
      </c>
      <c r="U5" s="88">
        <v>2.3</v>
      </c>
      <c r="V5" s="88">
        <v>2.3</v>
      </c>
      <c r="W5" s="88">
        <v>2.1</v>
      </c>
      <c r="X5" s="88">
        <v>2.1</v>
      </c>
      <c r="Y5" s="88">
        <v>1.8</v>
      </c>
      <c r="Z5" s="88">
        <v>1.6</v>
      </c>
      <c r="AA5" s="88">
        <v>1.4</v>
      </c>
      <c r="AB5" s="90">
        <v>1.2</v>
      </c>
      <c r="AC5" s="85"/>
      <c r="AD5" s="82">
        <v>0.14492753623188406</v>
      </c>
      <c r="AE5" s="78">
        <v>0.2318840579710145</v>
      </c>
      <c r="AF5" s="78">
        <v>0.5507246376811593</v>
      </c>
      <c r="AG5" s="78">
        <v>0.49275362318840576</v>
      </c>
      <c r="AH5" s="78">
        <v>0.6376811594202899</v>
      </c>
      <c r="AI5" s="78">
        <v>0.6666666666666666</v>
      </c>
      <c r="AJ5" s="78">
        <v>0.7246376811594203</v>
      </c>
      <c r="AK5" s="78">
        <v>0.7246376811594203</v>
      </c>
      <c r="AL5" s="78">
        <v>0.7246376811594203</v>
      </c>
      <c r="AM5" s="78">
        <v>0.6666666666666666</v>
      </c>
      <c r="AN5" s="78">
        <v>0.6666666666666666</v>
      </c>
      <c r="AO5" s="78">
        <v>0.6666666666666666</v>
      </c>
      <c r="AP5" s="78">
        <v>0.6086956521739131</v>
      </c>
      <c r="AQ5" s="78">
        <v>0.6086956521739131</v>
      </c>
      <c r="AR5" s="78">
        <v>0.5217391304347826</v>
      </c>
      <c r="AS5" s="78">
        <v>0.463768115942029</v>
      </c>
      <c r="AT5" s="78">
        <v>0.40579710144927533</v>
      </c>
      <c r="AU5" s="78">
        <v>0.34782608695652173</v>
      </c>
      <c r="AW5" s="78">
        <f t="shared" si="1"/>
        <v>0.30000000000000004</v>
      </c>
      <c r="AX5" s="78">
        <f t="shared" si="2"/>
        <v>0.6000000000000001</v>
      </c>
      <c r="AY5" s="78">
        <f t="shared" si="3"/>
        <v>0.7000000000000001</v>
      </c>
      <c r="AZ5" s="78">
        <f t="shared" si="4"/>
        <v>0.65</v>
      </c>
      <c r="BA5" s="78">
        <f t="shared" si="5"/>
        <v>0.6000000000000001</v>
      </c>
      <c r="BB5" s="78">
        <f t="shared" si="6"/>
        <v>0.4</v>
      </c>
      <c r="BC5" s="78"/>
      <c r="BD5" s="80" t="s">
        <v>483</v>
      </c>
      <c r="BE5" s="85"/>
      <c r="BF5" s="82">
        <f t="shared" si="7"/>
        <v>0.14492753623188406</v>
      </c>
      <c r="BG5" s="78">
        <f t="shared" si="8"/>
        <v>0.2318840579710145</v>
      </c>
      <c r="BH5" s="78">
        <f t="shared" si="9"/>
        <v>0.5507246376811593</v>
      </c>
      <c r="BI5" s="78">
        <f t="shared" si="10"/>
        <v>0.49275362318840576</v>
      </c>
      <c r="BJ5" s="78">
        <f t="shared" si="11"/>
        <v>0.6376811594202899</v>
      </c>
      <c r="BK5" s="78">
        <f t="shared" si="12"/>
        <v>0.6666666666666666</v>
      </c>
      <c r="BL5" s="78">
        <f t="shared" si="13"/>
        <v>0.7246376811594203</v>
      </c>
      <c r="BM5" s="78">
        <f t="shared" si="14"/>
        <v>0.7246376811594203</v>
      </c>
      <c r="BN5" s="78">
        <f t="shared" si="15"/>
        <v>0.7246376811594203</v>
      </c>
      <c r="BO5" s="78">
        <f t="shared" si="16"/>
        <v>0.6666666666666666</v>
      </c>
      <c r="BP5" s="78">
        <f t="shared" si="17"/>
        <v>0.6666666666666666</v>
      </c>
      <c r="BQ5" s="78">
        <f t="shared" si="18"/>
        <v>0.6666666666666666</v>
      </c>
      <c r="BR5" s="78">
        <f t="shared" si="19"/>
        <v>0.6086956521739131</v>
      </c>
      <c r="BS5" s="78">
        <f t="shared" si="20"/>
        <v>0.6086956521739131</v>
      </c>
      <c r="BT5" s="78">
        <f t="shared" si="21"/>
        <v>0.5217391304347826</v>
      </c>
      <c r="BU5" s="78">
        <f t="shared" si="22"/>
        <v>0.463768115942029</v>
      </c>
      <c r="BV5" s="78">
        <f t="shared" si="23"/>
        <v>0.40579710144927533</v>
      </c>
      <c r="BW5" s="78">
        <f t="shared" si="24"/>
        <v>0.34782608695652173</v>
      </c>
      <c r="BY5" s="78">
        <f t="shared" si="25"/>
        <v>0.30000000000000004</v>
      </c>
      <c r="BZ5" s="78">
        <f t="shared" si="26"/>
        <v>0.6000000000000001</v>
      </c>
      <c r="CA5" s="78">
        <f t="shared" si="27"/>
        <v>0.7000000000000001</v>
      </c>
      <c r="CB5" s="78">
        <f t="shared" si="28"/>
        <v>0.65</v>
      </c>
      <c r="CC5" s="78">
        <f t="shared" si="29"/>
        <v>0.6000000000000001</v>
      </c>
      <c r="CD5" s="78">
        <f t="shared" si="30"/>
        <v>0.4</v>
      </c>
      <c r="CF5" s="8" t="s">
        <v>483</v>
      </c>
    </row>
    <row r="6" spans="1:84" s="8" customFormat="1" ht="12">
      <c r="A6" s="8" t="s">
        <v>120</v>
      </c>
      <c r="B6" s="10" t="s">
        <v>309</v>
      </c>
      <c r="C6" s="2" t="s">
        <v>18</v>
      </c>
      <c r="D6" s="6">
        <v>2.5</v>
      </c>
      <c r="E6" s="3">
        <v>200</v>
      </c>
      <c r="F6" s="4" t="s">
        <v>88</v>
      </c>
      <c r="G6" s="4" t="s">
        <v>488</v>
      </c>
      <c r="H6" s="8" t="s">
        <v>489</v>
      </c>
      <c r="I6" s="30">
        <v>0.49</v>
      </c>
      <c r="J6" s="78">
        <f>3*1.15</f>
        <v>3.4499999999999997</v>
      </c>
      <c r="K6" s="88">
        <v>1</v>
      </c>
      <c r="L6" s="88">
        <v>1.5</v>
      </c>
      <c r="M6" s="88">
        <v>2.9</v>
      </c>
      <c r="N6" s="88">
        <v>3</v>
      </c>
      <c r="O6" s="88">
        <v>4.1</v>
      </c>
      <c r="P6" s="88">
        <v>4</v>
      </c>
      <c r="Q6" s="88">
        <v>4.1</v>
      </c>
      <c r="R6" s="88">
        <v>4.4</v>
      </c>
      <c r="S6" s="88">
        <v>3.9</v>
      </c>
      <c r="T6" s="88">
        <v>3.8</v>
      </c>
      <c r="U6" s="88">
        <v>3.7</v>
      </c>
      <c r="V6" s="88">
        <v>3.5</v>
      </c>
      <c r="W6" s="88">
        <v>3.5</v>
      </c>
      <c r="X6" s="88">
        <v>3.2</v>
      </c>
      <c r="Y6" s="88">
        <v>3</v>
      </c>
      <c r="Z6" s="88">
        <v>2.8</v>
      </c>
      <c r="AA6" s="88">
        <v>2.6</v>
      </c>
      <c r="AB6" s="90">
        <v>2.5</v>
      </c>
      <c r="AC6" s="85"/>
      <c r="AD6" s="82">
        <v>0.2898550724637681</v>
      </c>
      <c r="AE6" s="78">
        <v>0.4347826086956522</v>
      </c>
      <c r="AF6" s="78">
        <v>0.8405797101449276</v>
      </c>
      <c r="AG6" s="78">
        <v>0.8695652173913044</v>
      </c>
      <c r="AH6" s="78">
        <v>1.1884057971014492</v>
      </c>
      <c r="AI6" s="78">
        <v>1.1594202898550725</v>
      </c>
      <c r="AJ6" s="78">
        <v>1.1884057971014492</v>
      </c>
      <c r="AK6" s="78">
        <v>1.2753623188405798</v>
      </c>
      <c r="AL6" s="78">
        <v>1.1304347826086958</v>
      </c>
      <c r="AM6" s="78">
        <v>1.1014492753623188</v>
      </c>
      <c r="AN6" s="78">
        <v>1.0724637681159421</v>
      </c>
      <c r="AO6" s="78">
        <v>1.0144927536231885</v>
      </c>
      <c r="AP6" s="78">
        <v>1.0144927536231885</v>
      </c>
      <c r="AQ6" s="78">
        <v>0.9275362318840581</v>
      </c>
      <c r="AR6" s="78">
        <v>0.8695652173913044</v>
      </c>
      <c r="AS6" s="78">
        <v>0.8115942028985508</v>
      </c>
      <c r="AT6" s="78">
        <v>0.7536231884057972</v>
      </c>
      <c r="AU6" s="78">
        <v>0.7246376811594204</v>
      </c>
      <c r="AW6" s="78">
        <f t="shared" si="1"/>
        <v>0.5</v>
      </c>
      <c r="AX6" s="78">
        <f t="shared" si="2"/>
        <v>1.05</v>
      </c>
      <c r="AY6" s="78">
        <f t="shared" si="3"/>
        <v>1.2000000000000002</v>
      </c>
      <c r="AZ6" s="78">
        <f t="shared" si="4"/>
        <v>1.05</v>
      </c>
      <c r="BA6" s="78">
        <f t="shared" si="5"/>
        <v>0.9500000000000001</v>
      </c>
      <c r="BB6" s="78">
        <f t="shared" si="6"/>
        <v>0.75</v>
      </c>
      <c r="BC6" s="78"/>
      <c r="BD6" s="80" t="s">
        <v>614</v>
      </c>
      <c r="BE6" s="85"/>
      <c r="BF6" s="82">
        <f t="shared" si="7"/>
        <v>0.2898550724637681</v>
      </c>
      <c r="BG6" s="78">
        <f t="shared" si="8"/>
        <v>0.4347826086956522</v>
      </c>
      <c r="BH6" s="78">
        <f t="shared" si="9"/>
        <v>0.8405797101449276</v>
      </c>
      <c r="BI6" s="78">
        <f t="shared" si="10"/>
        <v>0.8695652173913044</v>
      </c>
      <c r="BJ6" s="78">
        <f t="shared" si="11"/>
        <v>1</v>
      </c>
      <c r="BK6" s="78">
        <f t="shared" si="12"/>
        <v>1</v>
      </c>
      <c r="BL6" s="78">
        <f t="shared" si="13"/>
        <v>1</v>
      </c>
      <c r="BM6" s="78">
        <f t="shared" si="14"/>
        <v>1</v>
      </c>
      <c r="BN6" s="78">
        <f t="shared" si="15"/>
        <v>1</v>
      </c>
      <c r="BO6" s="78">
        <f t="shared" si="16"/>
        <v>1</v>
      </c>
      <c r="BP6" s="78">
        <f t="shared" si="17"/>
        <v>1</v>
      </c>
      <c r="BQ6" s="78">
        <f t="shared" si="18"/>
        <v>1</v>
      </c>
      <c r="BR6" s="78">
        <f t="shared" si="19"/>
        <v>1</v>
      </c>
      <c r="BS6" s="78">
        <f t="shared" si="20"/>
        <v>0.9275362318840581</v>
      </c>
      <c r="BT6" s="78">
        <f t="shared" si="21"/>
        <v>0.8695652173913044</v>
      </c>
      <c r="BU6" s="78">
        <f t="shared" si="22"/>
        <v>0.8115942028985508</v>
      </c>
      <c r="BV6" s="78">
        <f t="shared" si="23"/>
        <v>0.7536231884057972</v>
      </c>
      <c r="BW6" s="78">
        <f t="shared" si="24"/>
        <v>0.7246376811594204</v>
      </c>
      <c r="BY6" s="78">
        <f t="shared" si="25"/>
        <v>0.5</v>
      </c>
      <c r="BZ6" s="78">
        <f t="shared" si="26"/>
        <v>0.9500000000000001</v>
      </c>
      <c r="CA6" s="78">
        <f t="shared" si="27"/>
        <v>1</v>
      </c>
      <c r="CB6" s="78">
        <f t="shared" si="28"/>
        <v>1</v>
      </c>
      <c r="CC6" s="78">
        <f t="shared" si="29"/>
        <v>0.9500000000000001</v>
      </c>
      <c r="CD6" s="78">
        <f t="shared" si="30"/>
        <v>0.75</v>
      </c>
      <c r="CF6" s="8" t="s">
        <v>614</v>
      </c>
    </row>
    <row r="7" spans="1:84" s="8" customFormat="1" ht="12">
      <c r="A7" s="8" t="s">
        <v>183</v>
      </c>
      <c r="B7" s="10" t="s">
        <v>111</v>
      </c>
      <c r="C7" s="2" t="s">
        <v>14</v>
      </c>
      <c r="D7" s="6">
        <v>1.6</v>
      </c>
      <c r="E7" s="3">
        <v>200</v>
      </c>
      <c r="F7" s="4" t="s">
        <v>26</v>
      </c>
      <c r="G7" s="4" t="s">
        <v>210</v>
      </c>
      <c r="I7" s="30"/>
      <c r="J7" s="78">
        <f>2.4*1.2</f>
        <v>2.88</v>
      </c>
      <c r="K7" s="88">
        <v>1.1</v>
      </c>
      <c r="L7" s="88">
        <v>1.5</v>
      </c>
      <c r="M7" s="88">
        <v>2</v>
      </c>
      <c r="N7" s="88">
        <v>2.8</v>
      </c>
      <c r="O7" s="88">
        <v>3.1</v>
      </c>
      <c r="P7" s="88">
        <v>3.5</v>
      </c>
      <c r="Q7" s="88">
        <v>3.6</v>
      </c>
      <c r="R7" s="88">
        <v>3.8</v>
      </c>
      <c r="S7" s="88">
        <v>4</v>
      </c>
      <c r="T7" s="88">
        <v>3.8</v>
      </c>
      <c r="U7" s="88">
        <v>3.8</v>
      </c>
      <c r="V7" s="88">
        <v>3.9</v>
      </c>
      <c r="W7" s="88">
        <v>4</v>
      </c>
      <c r="X7" s="88">
        <v>3.7</v>
      </c>
      <c r="Y7" s="88">
        <v>3.5</v>
      </c>
      <c r="Z7" s="88">
        <v>3.4</v>
      </c>
      <c r="AA7" s="88">
        <v>3.1</v>
      </c>
      <c r="AB7" s="90">
        <v>2.9</v>
      </c>
      <c r="AC7" s="85"/>
      <c r="AD7" s="82">
        <v>0.3819444444444445</v>
      </c>
      <c r="AE7" s="78">
        <v>0.5208333333333334</v>
      </c>
      <c r="AF7" s="78">
        <v>0.6944444444444444</v>
      </c>
      <c r="AG7" s="78">
        <v>0.9722222222222222</v>
      </c>
      <c r="AH7" s="78">
        <v>1.076388888888889</v>
      </c>
      <c r="AI7" s="78">
        <v>1.215277777777778</v>
      </c>
      <c r="AJ7" s="78">
        <v>1.25</v>
      </c>
      <c r="AK7" s="78">
        <v>1.3194444444444444</v>
      </c>
      <c r="AL7" s="78">
        <v>1.3888888888888888</v>
      </c>
      <c r="AM7" s="78">
        <v>1.3194444444444444</v>
      </c>
      <c r="AN7" s="78">
        <v>1.3194444444444444</v>
      </c>
      <c r="AO7" s="78">
        <v>1.3541666666666667</v>
      </c>
      <c r="AP7" s="78">
        <v>1.3888888888888888</v>
      </c>
      <c r="AQ7" s="78">
        <v>1.2847222222222223</v>
      </c>
      <c r="AR7" s="78">
        <v>1.215277777777778</v>
      </c>
      <c r="AS7" s="78">
        <v>1.1805555555555556</v>
      </c>
      <c r="AT7" s="78">
        <v>1.076388888888889</v>
      </c>
      <c r="AU7" s="78">
        <v>1.0069444444444444</v>
      </c>
      <c r="AW7" s="78">
        <f t="shared" si="1"/>
        <v>0.55</v>
      </c>
      <c r="AX7" s="78">
        <f t="shared" si="2"/>
        <v>1.1</v>
      </c>
      <c r="AY7" s="78">
        <f t="shared" si="3"/>
        <v>1.3</v>
      </c>
      <c r="AZ7" s="78">
        <f t="shared" si="4"/>
        <v>1.35</v>
      </c>
      <c r="BA7" s="78">
        <f t="shared" si="5"/>
        <v>1.3</v>
      </c>
      <c r="BB7" s="78">
        <f t="shared" si="6"/>
        <v>1.1</v>
      </c>
      <c r="BC7" s="78"/>
      <c r="BD7" s="80" t="s">
        <v>617</v>
      </c>
      <c r="BE7" s="85"/>
      <c r="BF7" s="82">
        <f t="shared" si="7"/>
        <v>0.3819444444444445</v>
      </c>
      <c r="BG7" s="78">
        <f t="shared" si="8"/>
        <v>0.5208333333333334</v>
      </c>
      <c r="BH7" s="78">
        <f t="shared" si="9"/>
        <v>0.6944444444444444</v>
      </c>
      <c r="BI7" s="78">
        <f t="shared" si="10"/>
        <v>0.9722222222222222</v>
      </c>
      <c r="BJ7" s="78">
        <f t="shared" si="11"/>
        <v>1</v>
      </c>
      <c r="BK7" s="78">
        <f t="shared" si="12"/>
        <v>1</v>
      </c>
      <c r="BL7" s="78">
        <f t="shared" si="13"/>
        <v>1</v>
      </c>
      <c r="BM7" s="78">
        <f t="shared" si="14"/>
        <v>1</v>
      </c>
      <c r="BN7" s="78">
        <f t="shared" si="15"/>
        <v>1</v>
      </c>
      <c r="BO7" s="78">
        <f t="shared" si="16"/>
        <v>1</v>
      </c>
      <c r="BP7" s="78">
        <f t="shared" si="17"/>
        <v>1</v>
      </c>
      <c r="BQ7" s="78">
        <f t="shared" si="18"/>
        <v>1</v>
      </c>
      <c r="BR7" s="78">
        <f t="shared" si="19"/>
        <v>1</v>
      </c>
      <c r="BS7" s="78">
        <f t="shared" si="20"/>
        <v>1</v>
      </c>
      <c r="BT7" s="78">
        <f t="shared" si="21"/>
        <v>1</v>
      </c>
      <c r="BU7" s="78">
        <f t="shared" si="22"/>
        <v>1</v>
      </c>
      <c r="BV7" s="78">
        <f t="shared" si="23"/>
        <v>1</v>
      </c>
      <c r="BW7" s="78">
        <f t="shared" si="24"/>
        <v>1.0069444444444444</v>
      </c>
      <c r="BY7" s="78">
        <f t="shared" si="25"/>
        <v>0.55</v>
      </c>
      <c r="BZ7" s="78">
        <f t="shared" si="26"/>
        <v>1</v>
      </c>
      <c r="CA7" s="78">
        <f t="shared" si="27"/>
        <v>1</v>
      </c>
      <c r="CB7" s="78">
        <f t="shared" si="28"/>
        <v>1</v>
      </c>
      <c r="CC7" s="78">
        <f t="shared" si="29"/>
        <v>1</v>
      </c>
      <c r="CD7" s="78">
        <f t="shared" si="30"/>
        <v>1</v>
      </c>
      <c r="CF7" s="8" t="s">
        <v>606</v>
      </c>
    </row>
    <row r="8" spans="1:84" s="8" customFormat="1" ht="12">
      <c r="A8" s="8" t="s">
        <v>183</v>
      </c>
      <c r="B8" s="10" t="s">
        <v>115</v>
      </c>
      <c r="C8" s="2" t="s">
        <v>14</v>
      </c>
      <c r="D8" s="6">
        <v>1.6</v>
      </c>
      <c r="E8" s="3">
        <v>200</v>
      </c>
      <c r="F8" s="4" t="s">
        <v>26</v>
      </c>
      <c r="G8" s="4" t="s">
        <v>211</v>
      </c>
      <c r="I8" s="30"/>
      <c r="J8" s="78">
        <f>2.4*1.2</f>
        <v>2.88</v>
      </c>
      <c r="K8" s="88">
        <v>1</v>
      </c>
      <c r="L8" s="88">
        <v>1.6</v>
      </c>
      <c r="M8" s="88">
        <v>2.4</v>
      </c>
      <c r="N8" s="88">
        <v>2.9</v>
      </c>
      <c r="O8" s="88">
        <v>3.5</v>
      </c>
      <c r="P8" s="88">
        <v>3.6</v>
      </c>
      <c r="Q8" s="88">
        <v>3.8</v>
      </c>
      <c r="R8" s="88">
        <v>3.9</v>
      </c>
      <c r="S8" s="88">
        <v>3.8</v>
      </c>
      <c r="T8" s="88">
        <v>3.9</v>
      </c>
      <c r="U8" s="88">
        <v>4</v>
      </c>
      <c r="V8" s="88">
        <v>4</v>
      </c>
      <c r="W8" s="88">
        <v>4</v>
      </c>
      <c r="X8" s="88">
        <v>3.9</v>
      </c>
      <c r="Y8" s="88">
        <v>3.7</v>
      </c>
      <c r="Z8" s="88">
        <v>3.5</v>
      </c>
      <c r="AA8" s="88">
        <v>3.4</v>
      </c>
      <c r="AB8" s="90">
        <v>3</v>
      </c>
      <c r="AC8" s="85"/>
      <c r="AD8" s="82">
        <v>0.3472222222222222</v>
      </c>
      <c r="AE8" s="78">
        <v>0.5555555555555556</v>
      </c>
      <c r="AF8" s="78">
        <v>0.8333333333333334</v>
      </c>
      <c r="AG8" s="78">
        <v>1.0069444444444444</v>
      </c>
      <c r="AH8" s="78">
        <v>1.215277777777778</v>
      </c>
      <c r="AI8" s="78">
        <v>1.25</v>
      </c>
      <c r="AJ8" s="78">
        <v>1.3194444444444444</v>
      </c>
      <c r="AK8" s="78">
        <v>1.3541666666666667</v>
      </c>
      <c r="AL8" s="78">
        <v>1.3194444444444444</v>
      </c>
      <c r="AM8" s="78">
        <v>1.3541666666666667</v>
      </c>
      <c r="AN8" s="78">
        <v>1.3888888888888888</v>
      </c>
      <c r="AO8" s="78">
        <v>1.3888888888888888</v>
      </c>
      <c r="AP8" s="78">
        <v>1.3888888888888888</v>
      </c>
      <c r="AQ8" s="78">
        <v>1.3541666666666667</v>
      </c>
      <c r="AR8" s="78">
        <v>1.2847222222222223</v>
      </c>
      <c r="AS8" s="78">
        <v>1.215277777777778</v>
      </c>
      <c r="AT8" s="78">
        <v>1.1805555555555556</v>
      </c>
      <c r="AU8" s="78">
        <v>1.0416666666666667</v>
      </c>
      <c r="AW8" s="78">
        <f t="shared" si="1"/>
        <v>0.6000000000000001</v>
      </c>
      <c r="AX8" s="78">
        <f t="shared" si="2"/>
        <v>1.1500000000000001</v>
      </c>
      <c r="AY8" s="78">
        <f t="shared" si="3"/>
        <v>1.35</v>
      </c>
      <c r="AZ8" s="78">
        <f t="shared" si="4"/>
        <v>1.4000000000000001</v>
      </c>
      <c r="BA8" s="78">
        <f t="shared" si="5"/>
        <v>1.35</v>
      </c>
      <c r="BB8" s="78">
        <f t="shared" si="6"/>
        <v>1.1500000000000001</v>
      </c>
      <c r="BC8" s="78"/>
      <c r="BD8" s="80" t="s">
        <v>618</v>
      </c>
      <c r="BE8" s="85"/>
      <c r="BF8" s="82">
        <f t="shared" si="7"/>
        <v>0.3472222222222222</v>
      </c>
      <c r="BG8" s="78">
        <f t="shared" si="8"/>
        <v>0.5555555555555556</v>
      </c>
      <c r="BH8" s="78">
        <f t="shared" si="9"/>
        <v>0.8333333333333334</v>
      </c>
      <c r="BI8" s="78">
        <f t="shared" si="10"/>
        <v>1.0069444444444444</v>
      </c>
      <c r="BJ8" s="78">
        <f t="shared" si="11"/>
        <v>1</v>
      </c>
      <c r="BK8" s="78">
        <f t="shared" si="12"/>
        <v>1</v>
      </c>
      <c r="BL8" s="78">
        <f t="shared" si="13"/>
        <v>1</v>
      </c>
      <c r="BM8" s="78">
        <f t="shared" si="14"/>
        <v>1</v>
      </c>
      <c r="BN8" s="78">
        <f t="shared" si="15"/>
        <v>1</v>
      </c>
      <c r="BO8" s="78">
        <f t="shared" si="16"/>
        <v>1</v>
      </c>
      <c r="BP8" s="78">
        <f t="shared" si="17"/>
        <v>1</v>
      </c>
      <c r="BQ8" s="78">
        <f t="shared" si="18"/>
        <v>1</v>
      </c>
      <c r="BR8" s="78">
        <f t="shared" si="19"/>
        <v>1</v>
      </c>
      <c r="BS8" s="78">
        <f t="shared" si="20"/>
        <v>1</v>
      </c>
      <c r="BT8" s="78">
        <f t="shared" si="21"/>
        <v>1</v>
      </c>
      <c r="BU8" s="78">
        <f t="shared" si="22"/>
        <v>1</v>
      </c>
      <c r="BV8" s="78">
        <f t="shared" si="23"/>
        <v>1</v>
      </c>
      <c r="BW8" s="78">
        <f t="shared" si="24"/>
        <v>1</v>
      </c>
      <c r="BY8" s="78">
        <f t="shared" si="25"/>
        <v>0.6000000000000001</v>
      </c>
      <c r="BZ8" s="78">
        <f t="shared" si="26"/>
        <v>1</v>
      </c>
      <c r="CA8" s="78">
        <f t="shared" si="27"/>
        <v>1</v>
      </c>
      <c r="CB8" s="78">
        <f t="shared" si="28"/>
        <v>1</v>
      </c>
      <c r="CC8" s="78">
        <f t="shared" si="29"/>
        <v>1</v>
      </c>
      <c r="CD8" s="78">
        <f t="shared" si="30"/>
        <v>1</v>
      </c>
      <c r="CF8" s="8" t="s">
        <v>606</v>
      </c>
    </row>
    <row r="9" spans="1:84" s="8" customFormat="1" ht="12">
      <c r="A9" s="8" t="s">
        <v>183</v>
      </c>
      <c r="B9" s="10" t="s">
        <v>117</v>
      </c>
      <c r="C9" s="2" t="s">
        <v>18</v>
      </c>
      <c r="D9" s="6">
        <v>2.5</v>
      </c>
      <c r="E9" s="3">
        <v>200</v>
      </c>
      <c r="F9" s="4" t="s">
        <v>26</v>
      </c>
      <c r="G9" s="4" t="s">
        <v>211</v>
      </c>
      <c r="I9" s="30"/>
      <c r="J9" s="78">
        <f>2.4*1.2</f>
        <v>2.88</v>
      </c>
      <c r="K9" s="88">
        <v>1.1</v>
      </c>
      <c r="L9" s="88">
        <v>1.6</v>
      </c>
      <c r="M9" s="88">
        <v>2.4</v>
      </c>
      <c r="N9" s="88">
        <v>2.9</v>
      </c>
      <c r="O9" s="88">
        <v>3.5</v>
      </c>
      <c r="P9" s="88">
        <v>3.7</v>
      </c>
      <c r="Q9" s="88">
        <v>3.8</v>
      </c>
      <c r="R9" s="88">
        <v>3.9</v>
      </c>
      <c r="S9" s="88">
        <v>3.9</v>
      </c>
      <c r="T9" s="88">
        <v>3.9</v>
      </c>
      <c r="U9" s="88">
        <v>4</v>
      </c>
      <c r="V9" s="88">
        <v>4</v>
      </c>
      <c r="W9" s="88">
        <v>3.9</v>
      </c>
      <c r="X9" s="88">
        <v>3.8</v>
      </c>
      <c r="Y9" s="88">
        <v>3.6</v>
      </c>
      <c r="Z9" s="88">
        <v>3.4</v>
      </c>
      <c r="AA9" s="88">
        <v>3.2</v>
      </c>
      <c r="AB9" s="90">
        <v>2.9</v>
      </c>
      <c r="AC9" s="85"/>
      <c r="AD9" s="82">
        <v>0.3819444444444445</v>
      </c>
      <c r="AE9" s="78">
        <v>0.5555555555555556</v>
      </c>
      <c r="AF9" s="78">
        <v>0.8333333333333334</v>
      </c>
      <c r="AG9" s="78">
        <v>1.0069444444444444</v>
      </c>
      <c r="AH9" s="78">
        <v>1.215277777777778</v>
      </c>
      <c r="AI9" s="78">
        <v>1.2847222222222223</v>
      </c>
      <c r="AJ9" s="78">
        <v>1.3194444444444444</v>
      </c>
      <c r="AK9" s="78">
        <v>1.3541666666666667</v>
      </c>
      <c r="AL9" s="78">
        <v>1.3541666666666667</v>
      </c>
      <c r="AM9" s="78">
        <v>1.3541666666666667</v>
      </c>
      <c r="AN9" s="78">
        <v>1.3888888888888888</v>
      </c>
      <c r="AO9" s="78">
        <v>1.3888888888888888</v>
      </c>
      <c r="AP9" s="78">
        <v>1.3541666666666667</v>
      </c>
      <c r="AQ9" s="78">
        <v>1.3194444444444444</v>
      </c>
      <c r="AR9" s="78">
        <v>1.25</v>
      </c>
      <c r="AS9" s="78">
        <v>1.1805555555555556</v>
      </c>
      <c r="AT9" s="78">
        <v>1.1111111111111112</v>
      </c>
      <c r="AU9" s="78">
        <v>1.0069444444444444</v>
      </c>
      <c r="AW9" s="78">
        <f t="shared" si="1"/>
        <v>0.6000000000000001</v>
      </c>
      <c r="AX9" s="78">
        <f t="shared" si="2"/>
        <v>1.1500000000000001</v>
      </c>
      <c r="AY9" s="78">
        <f t="shared" si="3"/>
        <v>1.35</v>
      </c>
      <c r="AZ9" s="78">
        <f t="shared" si="4"/>
        <v>1.4000000000000001</v>
      </c>
      <c r="BA9" s="78">
        <f t="shared" si="5"/>
        <v>1.3</v>
      </c>
      <c r="BB9" s="78">
        <f t="shared" si="6"/>
        <v>1.1</v>
      </c>
      <c r="BC9" s="78"/>
      <c r="BD9" s="80" t="s">
        <v>617</v>
      </c>
      <c r="BE9" s="85"/>
      <c r="BF9" s="82">
        <f t="shared" si="7"/>
        <v>0.3819444444444445</v>
      </c>
      <c r="BG9" s="78">
        <f t="shared" si="8"/>
        <v>0.5555555555555556</v>
      </c>
      <c r="BH9" s="78">
        <f t="shared" si="9"/>
        <v>0.8333333333333334</v>
      </c>
      <c r="BI9" s="78">
        <f t="shared" si="10"/>
        <v>1.0069444444444444</v>
      </c>
      <c r="BJ9" s="78">
        <f t="shared" si="11"/>
        <v>1</v>
      </c>
      <c r="BK9" s="78">
        <f t="shared" si="12"/>
        <v>1</v>
      </c>
      <c r="BL9" s="78">
        <f t="shared" si="13"/>
        <v>1</v>
      </c>
      <c r="BM9" s="78">
        <f t="shared" si="14"/>
        <v>1</v>
      </c>
      <c r="BN9" s="78">
        <f t="shared" si="15"/>
        <v>1</v>
      </c>
      <c r="BO9" s="78">
        <f t="shared" si="16"/>
        <v>1</v>
      </c>
      <c r="BP9" s="78">
        <f t="shared" si="17"/>
        <v>1</v>
      </c>
      <c r="BQ9" s="78">
        <f t="shared" si="18"/>
        <v>1</v>
      </c>
      <c r="BR9" s="78">
        <f t="shared" si="19"/>
        <v>1</v>
      </c>
      <c r="BS9" s="78">
        <f t="shared" si="20"/>
        <v>1</v>
      </c>
      <c r="BT9" s="78">
        <f t="shared" si="21"/>
        <v>1</v>
      </c>
      <c r="BU9" s="78">
        <f t="shared" si="22"/>
        <v>1</v>
      </c>
      <c r="BV9" s="78">
        <f t="shared" si="23"/>
        <v>1</v>
      </c>
      <c r="BW9" s="78">
        <f t="shared" si="24"/>
        <v>1.0069444444444444</v>
      </c>
      <c r="BY9" s="78">
        <f t="shared" si="25"/>
        <v>0.6000000000000001</v>
      </c>
      <c r="BZ9" s="78">
        <f t="shared" si="26"/>
        <v>1</v>
      </c>
      <c r="CA9" s="78">
        <f t="shared" si="27"/>
        <v>1</v>
      </c>
      <c r="CB9" s="78">
        <f t="shared" si="28"/>
        <v>1</v>
      </c>
      <c r="CC9" s="78">
        <f t="shared" si="29"/>
        <v>1</v>
      </c>
      <c r="CD9" s="78">
        <f t="shared" si="30"/>
        <v>1</v>
      </c>
      <c r="CF9" s="8" t="s">
        <v>607</v>
      </c>
    </row>
    <row r="10" spans="1:84" s="8" customFormat="1" ht="12">
      <c r="A10" s="8" t="s">
        <v>183</v>
      </c>
      <c r="B10" s="10" t="s">
        <v>116</v>
      </c>
      <c r="C10" s="2" t="s">
        <v>18</v>
      </c>
      <c r="D10" s="6">
        <v>2.5</v>
      </c>
      <c r="E10" s="3">
        <v>200</v>
      </c>
      <c r="F10" s="4" t="s">
        <v>26</v>
      </c>
      <c r="G10" s="4" t="s">
        <v>210</v>
      </c>
      <c r="I10" s="30"/>
      <c r="J10" s="78">
        <f>2.4*1.2</f>
        <v>2.88</v>
      </c>
      <c r="K10" s="88">
        <v>1.1</v>
      </c>
      <c r="L10" s="88">
        <v>1.6</v>
      </c>
      <c r="M10" s="88">
        <v>2</v>
      </c>
      <c r="N10" s="88">
        <v>2.8</v>
      </c>
      <c r="O10" s="88">
        <v>3.1</v>
      </c>
      <c r="P10" s="88">
        <v>3.5</v>
      </c>
      <c r="Q10" s="88">
        <v>3.6</v>
      </c>
      <c r="R10" s="88">
        <v>3.9</v>
      </c>
      <c r="S10" s="88">
        <v>4</v>
      </c>
      <c r="T10" s="88">
        <v>3.8</v>
      </c>
      <c r="U10" s="88">
        <v>3.8</v>
      </c>
      <c r="V10" s="88">
        <v>3.9</v>
      </c>
      <c r="W10" s="88">
        <v>4</v>
      </c>
      <c r="X10" s="88">
        <v>3.6</v>
      </c>
      <c r="Y10" s="88">
        <v>3.5</v>
      </c>
      <c r="Z10" s="88">
        <v>3.3</v>
      </c>
      <c r="AA10" s="88">
        <v>2.8</v>
      </c>
      <c r="AB10" s="90">
        <v>2.6</v>
      </c>
      <c r="AC10" s="85"/>
      <c r="AD10" s="82">
        <v>0.3819444444444445</v>
      </c>
      <c r="AE10" s="78">
        <v>0.5555555555555556</v>
      </c>
      <c r="AF10" s="78">
        <v>0.6944444444444444</v>
      </c>
      <c r="AG10" s="78">
        <v>0.9722222222222222</v>
      </c>
      <c r="AH10" s="78">
        <v>1.076388888888889</v>
      </c>
      <c r="AI10" s="78">
        <v>1.215277777777778</v>
      </c>
      <c r="AJ10" s="78">
        <v>1.25</v>
      </c>
      <c r="AK10" s="78">
        <v>1.3680555555555556</v>
      </c>
      <c r="AL10" s="78">
        <v>1.3888888888888888</v>
      </c>
      <c r="AM10" s="78">
        <v>1.3194444444444444</v>
      </c>
      <c r="AN10" s="78">
        <v>1.3194444444444444</v>
      </c>
      <c r="AO10" s="78">
        <v>1.3541666666666667</v>
      </c>
      <c r="AP10" s="78">
        <v>1.3888888888888888</v>
      </c>
      <c r="AQ10" s="78">
        <v>1.25</v>
      </c>
      <c r="AR10" s="78">
        <v>1.215277777777778</v>
      </c>
      <c r="AS10" s="78">
        <v>1.1458333333333333</v>
      </c>
      <c r="AT10" s="78">
        <v>0.9722222222222222</v>
      </c>
      <c r="AU10" s="78">
        <v>0.9027777777777778</v>
      </c>
      <c r="AW10" s="78">
        <f t="shared" si="1"/>
        <v>0.55</v>
      </c>
      <c r="AX10" s="78">
        <f t="shared" si="2"/>
        <v>1.1</v>
      </c>
      <c r="AY10" s="78">
        <f t="shared" si="3"/>
        <v>1.35</v>
      </c>
      <c r="AZ10" s="78">
        <f t="shared" si="4"/>
        <v>1.35</v>
      </c>
      <c r="BA10" s="78">
        <f t="shared" si="5"/>
        <v>1.3</v>
      </c>
      <c r="BB10" s="78">
        <f t="shared" si="6"/>
        <v>1</v>
      </c>
      <c r="BC10" s="78"/>
      <c r="BD10" s="80" t="s">
        <v>619</v>
      </c>
      <c r="BE10" s="85"/>
      <c r="BF10" s="82">
        <f t="shared" si="7"/>
        <v>0.3819444444444445</v>
      </c>
      <c r="BG10" s="78">
        <f t="shared" si="8"/>
        <v>0.5555555555555556</v>
      </c>
      <c r="BH10" s="78">
        <f t="shared" si="9"/>
        <v>0.6944444444444444</v>
      </c>
      <c r="BI10" s="78">
        <f t="shared" si="10"/>
        <v>0.9722222222222222</v>
      </c>
      <c r="BJ10" s="78">
        <f t="shared" si="11"/>
        <v>1</v>
      </c>
      <c r="BK10" s="78">
        <f t="shared" si="12"/>
        <v>1</v>
      </c>
      <c r="BL10" s="78">
        <f t="shared" si="13"/>
        <v>1</v>
      </c>
      <c r="BM10" s="78">
        <f t="shared" si="14"/>
        <v>1</v>
      </c>
      <c r="BN10" s="78">
        <f t="shared" si="15"/>
        <v>1</v>
      </c>
      <c r="BO10" s="78">
        <f t="shared" si="16"/>
        <v>1</v>
      </c>
      <c r="BP10" s="78">
        <f t="shared" si="17"/>
        <v>1</v>
      </c>
      <c r="BQ10" s="78">
        <f t="shared" si="18"/>
        <v>1</v>
      </c>
      <c r="BR10" s="78">
        <f t="shared" si="19"/>
        <v>1</v>
      </c>
      <c r="BS10" s="78">
        <f t="shared" si="20"/>
        <v>1</v>
      </c>
      <c r="BT10" s="78">
        <f t="shared" si="21"/>
        <v>1</v>
      </c>
      <c r="BU10" s="78">
        <f t="shared" si="22"/>
        <v>1</v>
      </c>
      <c r="BV10" s="78">
        <f t="shared" si="23"/>
        <v>0.9722222222222222</v>
      </c>
      <c r="BW10" s="78">
        <f t="shared" si="24"/>
        <v>0.9027777777777778</v>
      </c>
      <c r="BY10" s="78">
        <f t="shared" si="25"/>
        <v>0.55</v>
      </c>
      <c r="BZ10" s="78">
        <f t="shared" si="26"/>
        <v>1</v>
      </c>
      <c r="CA10" s="78">
        <f t="shared" si="27"/>
        <v>1</v>
      </c>
      <c r="CB10" s="78">
        <f t="shared" si="28"/>
        <v>1</v>
      </c>
      <c r="CC10" s="78">
        <f t="shared" si="29"/>
        <v>1</v>
      </c>
      <c r="CD10" s="78">
        <f t="shared" si="30"/>
        <v>0.9500000000000001</v>
      </c>
      <c r="CF10" s="8" t="s">
        <v>607</v>
      </c>
    </row>
    <row r="11" spans="2:84" s="8" customFormat="1" ht="12">
      <c r="B11" s="10" t="s">
        <v>345</v>
      </c>
      <c r="C11" s="2" t="s">
        <v>18</v>
      </c>
      <c r="D11" s="6">
        <v>2.5</v>
      </c>
      <c r="E11" s="3">
        <v>200</v>
      </c>
      <c r="F11" s="4" t="s">
        <v>26</v>
      </c>
      <c r="G11" s="4" t="s">
        <v>488</v>
      </c>
      <c r="H11" s="8" t="s">
        <v>491</v>
      </c>
      <c r="I11" s="30">
        <v>0.73</v>
      </c>
      <c r="J11" s="78">
        <f>3*1.15</f>
        <v>3.4499999999999997</v>
      </c>
      <c r="K11" s="88">
        <v>0.8</v>
      </c>
      <c r="L11" s="88">
        <v>1.8</v>
      </c>
      <c r="M11" s="88">
        <v>2.9</v>
      </c>
      <c r="N11" s="88">
        <v>2.9</v>
      </c>
      <c r="O11" s="88">
        <v>3.6</v>
      </c>
      <c r="P11" s="88">
        <v>3.5</v>
      </c>
      <c r="Q11" s="88">
        <v>3.4</v>
      </c>
      <c r="R11" s="88">
        <v>3.6</v>
      </c>
      <c r="S11" s="88">
        <v>3.4</v>
      </c>
      <c r="T11" s="88">
        <v>3.2</v>
      </c>
      <c r="U11" s="88">
        <v>3</v>
      </c>
      <c r="V11" s="88">
        <v>2.8</v>
      </c>
      <c r="W11" s="88">
        <v>2.8</v>
      </c>
      <c r="X11" s="88">
        <v>2.5</v>
      </c>
      <c r="Y11" s="88">
        <v>2.3</v>
      </c>
      <c r="Z11" s="88">
        <v>2.1</v>
      </c>
      <c r="AA11" s="88">
        <v>1.9</v>
      </c>
      <c r="AB11" s="90">
        <v>1.8</v>
      </c>
      <c r="AC11" s="85"/>
      <c r="AD11" s="82">
        <v>0.2318840579710145</v>
      </c>
      <c r="AE11" s="78">
        <v>0.5217391304347826</v>
      </c>
      <c r="AF11" s="78">
        <v>0.8405797101449275</v>
      </c>
      <c r="AG11" s="78">
        <v>0.8405797101449275</v>
      </c>
      <c r="AH11" s="78">
        <v>1.0434782608695652</v>
      </c>
      <c r="AI11" s="78">
        <v>1.0144927536231882</v>
      </c>
      <c r="AJ11" s="78">
        <v>0.9855072463768115</v>
      </c>
      <c r="AK11" s="78">
        <v>1.0434782608695652</v>
      </c>
      <c r="AL11" s="78">
        <v>0.9855072463768115</v>
      </c>
      <c r="AM11" s="78">
        <v>0.927536231884058</v>
      </c>
      <c r="AN11" s="78">
        <v>0.8695652173913043</v>
      </c>
      <c r="AO11" s="78">
        <v>0.8115942028985507</v>
      </c>
      <c r="AP11" s="78">
        <v>0.8115942028985507</v>
      </c>
      <c r="AQ11" s="78">
        <v>0.7246376811594203</v>
      </c>
      <c r="AR11" s="78">
        <v>0.6666666666666666</v>
      </c>
      <c r="AS11" s="78">
        <v>0.6086956521739131</v>
      </c>
      <c r="AT11" s="78">
        <v>0.5507246376811593</v>
      </c>
      <c r="AU11" s="78">
        <v>0.5217391304347826</v>
      </c>
      <c r="AW11" s="78">
        <f t="shared" si="1"/>
        <v>0.55</v>
      </c>
      <c r="AX11" s="78">
        <f t="shared" si="2"/>
        <v>0.9500000000000001</v>
      </c>
      <c r="AY11" s="78">
        <f t="shared" si="3"/>
        <v>1</v>
      </c>
      <c r="AZ11" s="78">
        <f t="shared" si="4"/>
        <v>0.8500000000000001</v>
      </c>
      <c r="BA11" s="78">
        <f t="shared" si="5"/>
        <v>0.75</v>
      </c>
      <c r="BB11" s="78">
        <f t="shared" si="6"/>
        <v>0.55</v>
      </c>
      <c r="BC11" s="78"/>
      <c r="BD11" s="80" t="s">
        <v>615</v>
      </c>
      <c r="BE11" s="85"/>
      <c r="BF11" s="82">
        <f t="shared" si="7"/>
        <v>0.2318840579710145</v>
      </c>
      <c r="BG11" s="78">
        <f t="shared" si="8"/>
        <v>0.5217391304347826</v>
      </c>
      <c r="BH11" s="78">
        <f t="shared" si="9"/>
        <v>0.8405797101449275</v>
      </c>
      <c r="BI11" s="78">
        <f t="shared" si="10"/>
        <v>0.8405797101449275</v>
      </c>
      <c r="BJ11" s="78">
        <f t="shared" si="11"/>
        <v>1</v>
      </c>
      <c r="BK11" s="78">
        <f t="shared" si="12"/>
        <v>1</v>
      </c>
      <c r="BL11" s="78">
        <f t="shared" si="13"/>
        <v>0.9855072463768115</v>
      </c>
      <c r="BM11" s="78">
        <f t="shared" si="14"/>
        <v>1</v>
      </c>
      <c r="BN11" s="78">
        <f t="shared" si="15"/>
        <v>0.9855072463768115</v>
      </c>
      <c r="BO11" s="78">
        <f t="shared" si="16"/>
        <v>0.927536231884058</v>
      </c>
      <c r="BP11" s="78">
        <f t="shared" si="17"/>
        <v>0.8695652173913043</v>
      </c>
      <c r="BQ11" s="78">
        <f t="shared" si="18"/>
        <v>0.8115942028985507</v>
      </c>
      <c r="BR11" s="78">
        <f t="shared" si="19"/>
        <v>0.8115942028985507</v>
      </c>
      <c r="BS11" s="78">
        <f t="shared" si="20"/>
        <v>0.7246376811594203</v>
      </c>
      <c r="BT11" s="78">
        <f t="shared" si="21"/>
        <v>0.6666666666666666</v>
      </c>
      <c r="BU11" s="78">
        <f t="shared" si="22"/>
        <v>0.6086956521739131</v>
      </c>
      <c r="BV11" s="78">
        <f t="shared" si="23"/>
        <v>0.5507246376811593</v>
      </c>
      <c r="BW11" s="78">
        <f t="shared" si="24"/>
        <v>0.5217391304347826</v>
      </c>
      <c r="BY11" s="78">
        <f t="shared" si="25"/>
        <v>0.55</v>
      </c>
      <c r="BZ11" s="78">
        <f t="shared" si="26"/>
        <v>0.9500000000000001</v>
      </c>
      <c r="CA11" s="78">
        <f t="shared" si="27"/>
        <v>1</v>
      </c>
      <c r="CB11" s="78">
        <f t="shared" si="28"/>
        <v>0.8500000000000001</v>
      </c>
      <c r="CC11" s="78">
        <f t="shared" si="29"/>
        <v>0.75</v>
      </c>
      <c r="CD11" s="78">
        <f t="shared" si="30"/>
        <v>0.55</v>
      </c>
      <c r="CF11" s="8" t="s">
        <v>615</v>
      </c>
    </row>
    <row r="12" spans="1:84" s="8" customFormat="1" ht="12">
      <c r="A12" s="8" t="s">
        <v>125</v>
      </c>
      <c r="B12" s="10" t="s">
        <v>311</v>
      </c>
      <c r="C12" s="2" t="s">
        <v>18</v>
      </c>
      <c r="D12" s="6">
        <v>2.5</v>
      </c>
      <c r="E12" s="3">
        <v>200</v>
      </c>
      <c r="F12" s="4" t="s">
        <v>88</v>
      </c>
      <c r="G12" s="4" t="s">
        <v>492</v>
      </c>
      <c r="H12" s="8" t="s">
        <v>491</v>
      </c>
      <c r="I12" s="30">
        <v>0.73</v>
      </c>
      <c r="J12" s="78">
        <f>3*1.15</f>
        <v>3.4499999999999997</v>
      </c>
      <c r="K12" s="88">
        <v>1</v>
      </c>
      <c r="L12" s="88">
        <v>1.8</v>
      </c>
      <c r="M12" s="88">
        <v>2.9</v>
      </c>
      <c r="N12" s="88">
        <v>2.7</v>
      </c>
      <c r="O12" s="88">
        <v>3.7</v>
      </c>
      <c r="P12" s="88">
        <v>3.3</v>
      </c>
      <c r="Q12" s="88">
        <v>3.4</v>
      </c>
      <c r="R12" s="88">
        <v>3.6</v>
      </c>
      <c r="S12" s="88">
        <v>3.5</v>
      </c>
      <c r="T12" s="88">
        <v>3.3</v>
      </c>
      <c r="U12" s="88">
        <v>3.1</v>
      </c>
      <c r="V12" s="88">
        <v>2.9</v>
      </c>
      <c r="W12" s="88">
        <v>2.9</v>
      </c>
      <c r="X12" s="88">
        <v>2.6</v>
      </c>
      <c r="Y12" s="88">
        <v>2.3</v>
      </c>
      <c r="Z12" s="88">
        <v>2.1</v>
      </c>
      <c r="AA12" s="88">
        <v>1.9</v>
      </c>
      <c r="AB12" s="90">
        <v>1.7</v>
      </c>
      <c r="AC12" s="85"/>
      <c r="AD12" s="82">
        <v>0.2898550724637681</v>
      </c>
      <c r="AE12" s="78">
        <v>0.5217391304347826</v>
      </c>
      <c r="AF12" s="78">
        <v>0.8405797101449275</v>
      </c>
      <c r="AG12" s="78">
        <v>0.782608695652174</v>
      </c>
      <c r="AH12" s="78">
        <v>1.0724637681159421</v>
      </c>
      <c r="AI12" s="78">
        <v>0.9565217391304347</v>
      </c>
      <c r="AJ12" s="78">
        <v>0.9855072463768115</v>
      </c>
      <c r="AK12" s="78">
        <v>1.0434782608695652</v>
      </c>
      <c r="AL12" s="78">
        <v>1.0144927536231882</v>
      </c>
      <c r="AM12" s="78">
        <v>0.9565217391304347</v>
      </c>
      <c r="AN12" s="78">
        <v>0.8985507246376812</v>
      </c>
      <c r="AO12" s="78">
        <v>0.8405797101449275</v>
      </c>
      <c r="AP12" s="78">
        <v>0.8405797101449275</v>
      </c>
      <c r="AQ12" s="78">
        <v>0.7536231884057971</v>
      </c>
      <c r="AR12" s="78">
        <v>0.6666666666666666</v>
      </c>
      <c r="AS12" s="78">
        <v>0.6086956521739131</v>
      </c>
      <c r="AT12" s="78">
        <v>0.5507246376811593</v>
      </c>
      <c r="AU12" s="78">
        <v>0.49275362318840576</v>
      </c>
      <c r="AW12" s="78">
        <f t="shared" si="1"/>
        <v>0.55</v>
      </c>
      <c r="AX12" s="78">
        <f t="shared" si="2"/>
        <v>0.9500000000000001</v>
      </c>
      <c r="AY12" s="78">
        <f t="shared" si="3"/>
        <v>1</v>
      </c>
      <c r="AZ12" s="78">
        <f t="shared" si="4"/>
        <v>0.9</v>
      </c>
      <c r="BA12" s="78">
        <f t="shared" si="5"/>
        <v>0.75</v>
      </c>
      <c r="BB12" s="78">
        <f t="shared" si="6"/>
        <v>0.55</v>
      </c>
      <c r="BC12" s="78"/>
      <c r="BD12" s="80" t="s">
        <v>615</v>
      </c>
      <c r="BE12" s="85"/>
      <c r="BF12" s="82">
        <f t="shared" si="7"/>
        <v>0.2898550724637681</v>
      </c>
      <c r="BG12" s="78">
        <f t="shared" si="8"/>
        <v>0.5217391304347826</v>
      </c>
      <c r="BH12" s="78">
        <f t="shared" si="9"/>
        <v>0.8405797101449275</v>
      </c>
      <c r="BI12" s="78">
        <f t="shared" si="10"/>
        <v>0.782608695652174</v>
      </c>
      <c r="BJ12" s="78">
        <f t="shared" si="11"/>
        <v>1</v>
      </c>
      <c r="BK12" s="78">
        <f t="shared" si="12"/>
        <v>0.9565217391304347</v>
      </c>
      <c r="BL12" s="78">
        <f t="shared" si="13"/>
        <v>0.9855072463768115</v>
      </c>
      <c r="BM12" s="78">
        <f t="shared" si="14"/>
        <v>1</v>
      </c>
      <c r="BN12" s="78">
        <f t="shared" si="15"/>
        <v>1</v>
      </c>
      <c r="BO12" s="78">
        <f t="shared" si="16"/>
        <v>0.9565217391304347</v>
      </c>
      <c r="BP12" s="78">
        <f t="shared" si="17"/>
        <v>0.8985507246376812</v>
      </c>
      <c r="BQ12" s="78">
        <f t="shared" si="18"/>
        <v>0.8405797101449275</v>
      </c>
      <c r="BR12" s="78">
        <f t="shared" si="19"/>
        <v>0.8405797101449275</v>
      </c>
      <c r="BS12" s="78">
        <f t="shared" si="20"/>
        <v>0.7536231884057971</v>
      </c>
      <c r="BT12" s="78">
        <f t="shared" si="21"/>
        <v>0.6666666666666666</v>
      </c>
      <c r="BU12" s="78">
        <f t="shared" si="22"/>
        <v>0.6086956521739131</v>
      </c>
      <c r="BV12" s="78">
        <f t="shared" si="23"/>
        <v>0.5507246376811593</v>
      </c>
      <c r="BW12" s="78">
        <f t="shared" si="24"/>
        <v>0.49275362318840576</v>
      </c>
      <c r="BY12" s="78">
        <f t="shared" si="25"/>
        <v>0.55</v>
      </c>
      <c r="BZ12" s="78">
        <f t="shared" si="26"/>
        <v>0.9</v>
      </c>
      <c r="CA12" s="78">
        <f t="shared" si="27"/>
        <v>1</v>
      </c>
      <c r="CB12" s="78">
        <f t="shared" si="28"/>
        <v>0.9</v>
      </c>
      <c r="CC12" s="78">
        <f t="shared" si="29"/>
        <v>0.75</v>
      </c>
      <c r="CD12" s="78">
        <f t="shared" si="30"/>
        <v>0.55</v>
      </c>
      <c r="CF12" s="8" t="s">
        <v>615</v>
      </c>
    </row>
    <row r="13" spans="1:84" s="8" customFormat="1" ht="12">
      <c r="A13" s="8" t="s">
        <v>125</v>
      </c>
      <c r="B13" s="10" t="s">
        <v>133</v>
      </c>
      <c r="C13" s="2" t="s">
        <v>18</v>
      </c>
      <c r="D13" s="6">
        <v>2.5</v>
      </c>
      <c r="E13" s="3">
        <v>200</v>
      </c>
      <c r="F13" s="4" t="s">
        <v>88</v>
      </c>
      <c r="G13" s="4" t="s">
        <v>210</v>
      </c>
      <c r="H13" s="8" t="s">
        <v>491</v>
      </c>
      <c r="I13" s="30">
        <v>0.73</v>
      </c>
      <c r="J13" s="78">
        <f>3*1.15</f>
        <v>3.4499999999999997</v>
      </c>
      <c r="K13" s="88">
        <v>1.3</v>
      </c>
      <c r="L13" s="88">
        <v>2.3</v>
      </c>
      <c r="M13" s="88">
        <v>3.1</v>
      </c>
      <c r="N13" s="88">
        <v>3.3</v>
      </c>
      <c r="O13" s="88">
        <v>3.9</v>
      </c>
      <c r="P13" s="88">
        <v>3.5</v>
      </c>
      <c r="Q13" s="88">
        <v>3.6</v>
      </c>
      <c r="R13" s="88">
        <v>3.7</v>
      </c>
      <c r="S13" s="88">
        <v>3.5</v>
      </c>
      <c r="T13" s="88">
        <v>3.3</v>
      </c>
      <c r="U13" s="88">
        <v>3.1</v>
      </c>
      <c r="V13" s="88">
        <v>3</v>
      </c>
      <c r="W13" s="88">
        <v>3</v>
      </c>
      <c r="X13" s="88">
        <v>2.7</v>
      </c>
      <c r="Y13" s="88">
        <v>2.4</v>
      </c>
      <c r="Z13" s="88">
        <v>2.2</v>
      </c>
      <c r="AA13" s="88">
        <v>2</v>
      </c>
      <c r="AB13" s="90">
        <v>1.8</v>
      </c>
      <c r="AC13" s="85"/>
      <c r="AD13" s="82">
        <v>0.37681159420289856</v>
      </c>
      <c r="AE13" s="78">
        <v>0.6666666666666666</v>
      </c>
      <c r="AF13" s="78">
        <v>0.8985507246376812</v>
      </c>
      <c r="AG13" s="78">
        <v>0.9565217391304347</v>
      </c>
      <c r="AH13" s="78">
        <v>1.1304347826086956</v>
      </c>
      <c r="AI13" s="78">
        <v>1.0144927536231882</v>
      </c>
      <c r="AJ13" s="78">
        <v>1.0434782608695652</v>
      </c>
      <c r="AK13" s="78">
        <v>1.0724637681159421</v>
      </c>
      <c r="AL13" s="78">
        <v>1.0144927536231882</v>
      </c>
      <c r="AM13" s="78">
        <v>0.9565217391304347</v>
      </c>
      <c r="AN13" s="78">
        <v>0.8985507246376812</v>
      </c>
      <c r="AO13" s="78">
        <v>0.8695652173913043</v>
      </c>
      <c r="AP13" s="78">
        <v>0.8695652173913043</v>
      </c>
      <c r="AQ13" s="78">
        <v>0.782608695652174</v>
      </c>
      <c r="AR13" s="78">
        <v>0.6956521739130435</v>
      </c>
      <c r="AS13" s="78">
        <v>0.6376811594202899</v>
      </c>
      <c r="AT13" s="78">
        <v>0.5797101449275363</v>
      </c>
      <c r="AU13" s="78">
        <v>0.5217391304347826</v>
      </c>
      <c r="AW13" s="78">
        <f t="shared" si="1"/>
        <v>0.65</v>
      </c>
      <c r="AX13" s="78">
        <f t="shared" si="2"/>
        <v>1.05</v>
      </c>
      <c r="AY13" s="78">
        <f t="shared" si="3"/>
        <v>1.05</v>
      </c>
      <c r="AZ13" s="78">
        <f t="shared" si="4"/>
        <v>0.9</v>
      </c>
      <c r="BA13" s="78">
        <f t="shared" si="5"/>
        <v>0.8</v>
      </c>
      <c r="BB13" s="78">
        <f t="shared" si="6"/>
        <v>0.6000000000000001</v>
      </c>
      <c r="BC13" s="78"/>
      <c r="BD13" s="80" t="s">
        <v>616</v>
      </c>
      <c r="BE13" s="85"/>
      <c r="BF13" s="82">
        <f t="shared" si="7"/>
        <v>0.37681159420289856</v>
      </c>
      <c r="BG13" s="78">
        <f t="shared" si="8"/>
        <v>0.6666666666666666</v>
      </c>
      <c r="BH13" s="78">
        <f t="shared" si="9"/>
        <v>0.8985507246376812</v>
      </c>
      <c r="BI13" s="78">
        <f t="shared" si="10"/>
        <v>0.9565217391304347</v>
      </c>
      <c r="BJ13" s="78">
        <f t="shared" si="11"/>
        <v>1</v>
      </c>
      <c r="BK13" s="78">
        <f t="shared" si="12"/>
        <v>1</v>
      </c>
      <c r="BL13" s="78">
        <f t="shared" si="13"/>
        <v>1</v>
      </c>
      <c r="BM13" s="78">
        <f t="shared" si="14"/>
        <v>1</v>
      </c>
      <c r="BN13" s="78">
        <f t="shared" si="15"/>
        <v>1</v>
      </c>
      <c r="BO13" s="78">
        <f t="shared" si="16"/>
        <v>0.9565217391304347</v>
      </c>
      <c r="BP13" s="78">
        <f t="shared" si="17"/>
        <v>0.8985507246376812</v>
      </c>
      <c r="BQ13" s="78">
        <f t="shared" si="18"/>
        <v>0.8695652173913043</v>
      </c>
      <c r="BR13" s="78">
        <f t="shared" si="19"/>
        <v>0.8695652173913043</v>
      </c>
      <c r="BS13" s="78">
        <f t="shared" si="20"/>
        <v>0.782608695652174</v>
      </c>
      <c r="BT13" s="78">
        <f t="shared" si="21"/>
        <v>0.6956521739130435</v>
      </c>
      <c r="BU13" s="78">
        <f t="shared" si="22"/>
        <v>0.6376811594202899</v>
      </c>
      <c r="BV13" s="78">
        <f t="shared" si="23"/>
        <v>0.5797101449275363</v>
      </c>
      <c r="BW13" s="78">
        <f t="shared" si="24"/>
        <v>0.5217391304347826</v>
      </c>
      <c r="BY13" s="78">
        <f t="shared" si="25"/>
        <v>0.65</v>
      </c>
      <c r="BZ13" s="78">
        <f t="shared" si="26"/>
        <v>1</v>
      </c>
      <c r="CA13" s="78">
        <f t="shared" si="27"/>
        <v>1</v>
      </c>
      <c r="CB13" s="78">
        <f t="shared" si="28"/>
        <v>0.9</v>
      </c>
      <c r="CC13" s="78">
        <f t="shared" si="29"/>
        <v>0.8</v>
      </c>
      <c r="CD13" s="78">
        <f t="shared" si="30"/>
        <v>0.6000000000000001</v>
      </c>
      <c r="CF13" s="8" t="s">
        <v>616</v>
      </c>
    </row>
    <row r="14" spans="2:84" s="8" customFormat="1" ht="12">
      <c r="B14" s="8" t="s">
        <v>643</v>
      </c>
      <c r="C14" s="2" t="s">
        <v>18</v>
      </c>
      <c r="D14" s="6">
        <v>2.5</v>
      </c>
      <c r="E14" s="3">
        <v>200</v>
      </c>
      <c r="F14" s="4" t="s">
        <v>88</v>
      </c>
      <c r="G14" s="4" t="s">
        <v>54</v>
      </c>
      <c r="H14" s="8" t="s">
        <v>597</v>
      </c>
      <c r="I14" s="30">
        <v>0.62</v>
      </c>
      <c r="J14" s="78">
        <f>3*0.45</f>
        <v>1.35</v>
      </c>
      <c r="K14" s="88">
        <v>0.2</v>
      </c>
      <c r="L14" s="88">
        <v>0.3</v>
      </c>
      <c r="M14" s="88">
        <v>0.4</v>
      </c>
      <c r="N14" s="88">
        <v>0.9</v>
      </c>
      <c r="O14" s="88">
        <v>1</v>
      </c>
      <c r="P14" s="88">
        <v>1.4</v>
      </c>
      <c r="Q14" s="88">
        <v>1.3</v>
      </c>
      <c r="R14" s="88">
        <v>1.4</v>
      </c>
      <c r="S14" s="88">
        <v>1.4</v>
      </c>
      <c r="T14" s="88">
        <v>1.2</v>
      </c>
      <c r="U14" s="88">
        <v>1.1</v>
      </c>
      <c r="V14" s="88">
        <v>1.3</v>
      </c>
      <c r="W14" s="88">
        <v>1.2</v>
      </c>
      <c r="X14" s="88">
        <v>1.1</v>
      </c>
      <c r="Y14" s="88">
        <v>1</v>
      </c>
      <c r="Z14" s="88">
        <v>0.9</v>
      </c>
      <c r="AA14" s="88">
        <v>0.8</v>
      </c>
      <c r="AB14" s="90">
        <v>0.7</v>
      </c>
      <c r="AC14" s="85"/>
      <c r="AD14" s="82">
        <v>0.14814814814814814</v>
      </c>
      <c r="AE14" s="78">
        <v>0.2222222222222222</v>
      </c>
      <c r="AF14" s="78">
        <v>0.2962962962962963</v>
      </c>
      <c r="AG14" s="78">
        <v>0.6666666666666666</v>
      </c>
      <c r="AH14" s="78">
        <v>0.7407407407407407</v>
      </c>
      <c r="AI14" s="78">
        <v>1.037037037037037</v>
      </c>
      <c r="AJ14" s="78">
        <v>0.9629629629629629</v>
      </c>
      <c r="AK14" s="78">
        <v>1.037037037037037</v>
      </c>
      <c r="AL14" s="78">
        <v>1.037037037037037</v>
      </c>
      <c r="AM14" s="78">
        <v>0.8888888888888888</v>
      </c>
      <c r="AN14" s="78">
        <v>0.8148148148148149</v>
      </c>
      <c r="AO14" s="78">
        <v>0.9629629629629629</v>
      </c>
      <c r="AP14" s="78">
        <v>0.8888888888888888</v>
      </c>
      <c r="AQ14" s="78">
        <v>0.8148148148148149</v>
      </c>
      <c r="AR14" s="78">
        <v>0.7407407407407407</v>
      </c>
      <c r="AS14" s="78">
        <v>0.6666666666666666</v>
      </c>
      <c r="AT14" s="78">
        <v>0.5925925925925926</v>
      </c>
      <c r="AU14" s="78">
        <v>0.5185185185185185</v>
      </c>
      <c r="AW14" s="78">
        <f t="shared" si="1"/>
        <v>0.2</v>
      </c>
      <c r="AX14" s="78">
        <f t="shared" si="2"/>
        <v>0.8</v>
      </c>
      <c r="AY14" s="78">
        <f t="shared" si="3"/>
        <v>1</v>
      </c>
      <c r="AZ14" s="78">
        <f t="shared" si="4"/>
        <v>0.9</v>
      </c>
      <c r="BA14" s="78">
        <f t="shared" si="5"/>
        <v>0.8</v>
      </c>
      <c r="BB14" s="78">
        <f t="shared" si="6"/>
        <v>0.6000000000000001</v>
      </c>
      <c r="BC14" s="78"/>
      <c r="BD14" s="80" t="s">
        <v>79</v>
      </c>
      <c r="BE14" s="85"/>
      <c r="BF14" s="82">
        <f t="shared" si="7"/>
        <v>0.14814814814814814</v>
      </c>
      <c r="BG14" s="78">
        <f t="shared" si="8"/>
        <v>0.2222222222222222</v>
      </c>
      <c r="BH14" s="78">
        <f t="shared" si="9"/>
        <v>0.2962962962962963</v>
      </c>
      <c r="BI14" s="78">
        <f t="shared" si="10"/>
        <v>0.6666666666666666</v>
      </c>
      <c r="BJ14" s="78">
        <f t="shared" si="11"/>
        <v>0.7407407407407407</v>
      </c>
      <c r="BK14" s="78">
        <f t="shared" si="12"/>
        <v>1</v>
      </c>
      <c r="BL14" s="78">
        <f t="shared" si="13"/>
        <v>0.9629629629629629</v>
      </c>
      <c r="BM14" s="78">
        <f t="shared" si="14"/>
        <v>1</v>
      </c>
      <c r="BN14" s="78">
        <f t="shared" si="15"/>
        <v>1</v>
      </c>
      <c r="BO14" s="78">
        <f t="shared" si="16"/>
        <v>0.8888888888888888</v>
      </c>
      <c r="BP14" s="78">
        <f t="shared" si="17"/>
        <v>0.8148148148148149</v>
      </c>
      <c r="BQ14" s="78">
        <f t="shared" si="18"/>
        <v>0.9629629629629629</v>
      </c>
      <c r="BR14" s="78">
        <f t="shared" si="19"/>
        <v>0.8888888888888888</v>
      </c>
      <c r="BS14" s="78">
        <f t="shared" si="20"/>
        <v>0.8148148148148149</v>
      </c>
      <c r="BT14" s="78">
        <f t="shared" si="21"/>
        <v>0.7407407407407407</v>
      </c>
      <c r="BU14" s="78">
        <f t="shared" si="22"/>
        <v>0.6666666666666666</v>
      </c>
      <c r="BV14" s="78">
        <f t="shared" si="23"/>
        <v>0.5925925925925926</v>
      </c>
      <c r="BW14" s="78">
        <f t="shared" si="24"/>
        <v>0.5185185185185185</v>
      </c>
      <c r="BY14" s="78">
        <f t="shared" si="25"/>
        <v>0.2</v>
      </c>
      <c r="BZ14" s="78">
        <f t="shared" si="26"/>
        <v>0.8</v>
      </c>
      <c r="CA14" s="78">
        <f t="shared" si="27"/>
        <v>1</v>
      </c>
      <c r="CB14" s="78">
        <f t="shared" si="28"/>
        <v>0.9</v>
      </c>
      <c r="CC14" s="78">
        <f t="shared" si="29"/>
        <v>0.8</v>
      </c>
      <c r="CD14" s="78">
        <f t="shared" si="30"/>
        <v>0.6000000000000001</v>
      </c>
      <c r="CF14" s="8" t="s">
        <v>79</v>
      </c>
    </row>
    <row r="15" spans="2:84" s="8" customFormat="1" ht="12">
      <c r="B15" s="8" t="s">
        <v>644</v>
      </c>
      <c r="C15" s="2" t="s">
        <v>18</v>
      </c>
      <c r="D15" s="6">
        <v>2.5</v>
      </c>
      <c r="E15" s="3">
        <v>200</v>
      </c>
      <c r="F15" s="4" t="s">
        <v>88</v>
      </c>
      <c r="G15" s="4" t="s">
        <v>599</v>
      </c>
      <c r="H15" s="8" t="s">
        <v>605</v>
      </c>
      <c r="I15" s="30">
        <v>0.62</v>
      </c>
      <c r="J15" s="78">
        <f>3*0.9</f>
        <v>2.7</v>
      </c>
      <c r="K15" s="88">
        <v>0.5</v>
      </c>
      <c r="L15" s="88">
        <v>0.9</v>
      </c>
      <c r="M15" s="88">
        <v>1.2</v>
      </c>
      <c r="N15" s="88">
        <v>1.8</v>
      </c>
      <c r="O15" s="88">
        <v>2.4</v>
      </c>
      <c r="P15" s="88">
        <v>3</v>
      </c>
      <c r="Q15" s="88">
        <v>3.4</v>
      </c>
      <c r="R15" s="88">
        <v>3.7</v>
      </c>
      <c r="S15" s="88">
        <v>3.3</v>
      </c>
      <c r="T15" s="88">
        <v>3</v>
      </c>
      <c r="U15" s="88">
        <v>3.2</v>
      </c>
      <c r="V15" s="88">
        <v>3.3</v>
      </c>
      <c r="W15" s="88">
        <v>3</v>
      </c>
      <c r="X15" s="88">
        <v>2.9</v>
      </c>
      <c r="Y15" s="88">
        <v>2.7</v>
      </c>
      <c r="Z15" s="88">
        <v>2.5</v>
      </c>
      <c r="AA15" s="88">
        <v>2.3</v>
      </c>
      <c r="AB15" s="90">
        <v>2.2</v>
      </c>
      <c r="AC15" s="85"/>
      <c r="AD15" s="82">
        <v>0.18518518518518517</v>
      </c>
      <c r="AE15" s="78">
        <v>0.3333333333333333</v>
      </c>
      <c r="AF15" s="78">
        <v>0.4444444444444444</v>
      </c>
      <c r="AG15" s="78">
        <v>0.6666666666666666</v>
      </c>
      <c r="AH15" s="78">
        <v>0.8888888888888888</v>
      </c>
      <c r="AI15" s="78">
        <v>1.111111111111111</v>
      </c>
      <c r="AJ15" s="78">
        <v>1.259259259259259</v>
      </c>
      <c r="AK15" s="78">
        <v>1.3703703703703702</v>
      </c>
      <c r="AL15" s="78">
        <v>1.222222222222222</v>
      </c>
      <c r="AM15" s="78">
        <v>1.111111111111111</v>
      </c>
      <c r="AN15" s="78">
        <v>1.1851851851851851</v>
      </c>
      <c r="AO15" s="78">
        <v>1.222222222222222</v>
      </c>
      <c r="AP15" s="78">
        <v>1.111111111111111</v>
      </c>
      <c r="AQ15" s="78">
        <v>1.074074074074074</v>
      </c>
      <c r="AR15" s="78">
        <v>1</v>
      </c>
      <c r="AS15" s="78">
        <v>0.9259259259259258</v>
      </c>
      <c r="AT15" s="78">
        <v>0.8518518518518517</v>
      </c>
      <c r="AU15" s="78">
        <v>0.8148148148148149</v>
      </c>
      <c r="AW15" s="78">
        <f t="shared" si="1"/>
        <v>0.30000000000000004</v>
      </c>
      <c r="AX15" s="78">
        <f t="shared" si="2"/>
        <v>0.9</v>
      </c>
      <c r="AY15" s="78">
        <f t="shared" si="3"/>
        <v>1.3</v>
      </c>
      <c r="AZ15" s="78">
        <f t="shared" si="4"/>
        <v>1.1500000000000001</v>
      </c>
      <c r="BA15" s="78">
        <f t="shared" si="5"/>
        <v>1.05</v>
      </c>
      <c r="BB15" s="78">
        <f t="shared" si="6"/>
        <v>0.8500000000000001</v>
      </c>
      <c r="BC15" s="78"/>
      <c r="BD15" s="80" t="s">
        <v>620</v>
      </c>
      <c r="BE15" s="85"/>
      <c r="BF15" s="82">
        <f t="shared" si="7"/>
        <v>0.18518518518518517</v>
      </c>
      <c r="BG15" s="78">
        <f t="shared" si="8"/>
        <v>0.3333333333333333</v>
      </c>
      <c r="BH15" s="78">
        <f t="shared" si="9"/>
        <v>0.4444444444444444</v>
      </c>
      <c r="BI15" s="78">
        <f t="shared" si="10"/>
        <v>0.6666666666666666</v>
      </c>
      <c r="BJ15" s="78">
        <f t="shared" si="11"/>
        <v>0.8888888888888888</v>
      </c>
      <c r="BK15" s="78">
        <f t="shared" si="12"/>
        <v>1</v>
      </c>
      <c r="BL15" s="78">
        <f t="shared" si="13"/>
        <v>1</v>
      </c>
      <c r="BM15" s="78">
        <f t="shared" si="14"/>
        <v>1</v>
      </c>
      <c r="BN15" s="78">
        <f t="shared" si="15"/>
        <v>1</v>
      </c>
      <c r="BO15" s="78">
        <f t="shared" si="16"/>
        <v>1</v>
      </c>
      <c r="BP15" s="78">
        <f t="shared" si="17"/>
        <v>1</v>
      </c>
      <c r="BQ15" s="78">
        <f t="shared" si="18"/>
        <v>1</v>
      </c>
      <c r="BR15" s="78">
        <f t="shared" si="19"/>
        <v>1</v>
      </c>
      <c r="BS15" s="78">
        <f t="shared" si="20"/>
        <v>1</v>
      </c>
      <c r="BT15" s="78">
        <f t="shared" si="21"/>
        <v>1</v>
      </c>
      <c r="BU15" s="78">
        <f t="shared" si="22"/>
        <v>0.9259259259259258</v>
      </c>
      <c r="BV15" s="78">
        <f t="shared" si="23"/>
        <v>0.8518518518518517</v>
      </c>
      <c r="BW15" s="78">
        <f t="shared" si="24"/>
        <v>0.8148148148148149</v>
      </c>
      <c r="BY15" s="78">
        <f t="shared" si="25"/>
        <v>0.30000000000000004</v>
      </c>
      <c r="BZ15" s="78">
        <f t="shared" si="26"/>
        <v>0.8500000000000001</v>
      </c>
      <c r="CA15" s="78">
        <f t="shared" si="27"/>
        <v>1</v>
      </c>
      <c r="CB15" s="78">
        <f t="shared" si="28"/>
        <v>1</v>
      </c>
      <c r="CC15" s="78">
        <f t="shared" si="29"/>
        <v>1</v>
      </c>
      <c r="CD15" s="78">
        <f t="shared" si="30"/>
        <v>0.8500000000000001</v>
      </c>
      <c r="CF15" s="8" t="s">
        <v>607</v>
      </c>
    </row>
    <row r="16" spans="2:84" s="8" customFormat="1" ht="12">
      <c r="B16" s="8" t="s">
        <v>645</v>
      </c>
      <c r="C16" s="2" t="s">
        <v>18</v>
      </c>
      <c r="D16" s="6">
        <v>2.5</v>
      </c>
      <c r="E16" s="3">
        <v>200</v>
      </c>
      <c r="F16" s="4" t="s">
        <v>88</v>
      </c>
      <c r="G16" s="4" t="s">
        <v>54</v>
      </c>
      <c r="H16" s="8" t="s">
        <v>608</v>
      </c>
      <c r="I16" s="30">
        <v>0.46</v>
      </c>
      <c r="J16" s="78">
        <f>3*0.9</f>
        <v>2.7</v>
      </c>
      <c r="K16" s="88">
        <v>0.2</v>
      </c>
      <c r="L16" s="88">
        <v>0.6</v>
      </c>
      <c r="M16" s="88">
        <v>0.7</v>
      </c>
      <c r="N16" s="88">
        <v>1.4</v>
      </c>
      <c r="O16" s="88">
        <v>1.7</v>
      </c>
      <c r="P16" s="88">
        <v>2.2</v>
      </c>
      <c r="Q16" s="88">
        <v>2.4</v>
      </c>
      <c r="R16" s="88">
        <v>2.7</v>
      </c>
      <c r="S16" s="88">
        <v>2.5</v>
      </c>
      <c r="T16" s="88">
        <v>2.1</v>
      </c>
      <c r="U16" s="88">
        <v>2</v>
      </c>
      <c r="V16" s="88">
        <v>2.3</v>
      </c>
      <c r="W16" s="88">
        <v>2.2</v>
      </c>
      <c r="X16" s="88">
        <v>2.1</v>
      </c>
      <c r="Y16" s="88">
        <v>2.1</v>
      </c>
      <c r="Z16" s="88">
        <v>1.9</v>
      </c>
      <c r="AA16" s="88">
        <v>1.7</v>
      </c>
      <c r="AB16" s="90">
        <v>1.5</v>
      </c>
      <c r="AC16" s="85"/>
      <c r="AD16" s="82">
        <v>0.07407407407407407</v>
      </c>
      <c r="AE16" s="78">
        <v>0.2222222222222222</v>
      </c>
      <c r="AF16" s="78">
        <v>0.25925925925925924</v>
      </c>
      <c r="AG16" s="78">
        <v>0.5185185185185185</v>
      </c>
      <c r="AH16" s="78">
        <v>0.6296296296296295</v>
      </c>
      <c r="AI16" s="78">
        <v>0.8148148148148149</v>
      </c>
      <c r="AJ16" s="78">
        <v>0.8888888888888888</v>
      </c>
      <c r="AK16" s="78">
        <v>1</v>
      </c>
      <c r="AL16" s="78">
        <v>0.9259259259259258</v>
      </c>
      <c r="AM16" s="78">
        <v>0.7777777777777778</v>
      </c>
      <c r="AN16" s="78">
        <v>0.7407407407407407</v>
      </c>
      <c r="AO16" s="78">
        <v>0.8518518518518517</v>
      </c>
      <c r="AP16" s="78">
        <v>0.8148148148148149</v>
      </c>
      <c r="AQ16" s="78">
        <v>0.7777777777777778</v>
      </c>
      <c r="AR16" s="78">
        <v>0.7777777777777778</v>
      </c>
      <c r="AS16" s="78">
        <v>0.7037037037037036</v>
      </c>
      <c r="AT16" s="78">
        <v>0.6296296296296295</v>
      </c>
      <c r="AU16" s="78">
        <v>0.5555555555555555</v>
      </c>
      <c r="AW16" s="78">
        <f t="shared" si="1"/>
        <v>0.2</v>
      </c>
      <c r="AX16" s="78">
        <f t="shared" si="2"/>
        <v>0.65</v>
      </c>
      <c r="AY16" s="78">
        <f t="shared" si="3"/>
        <v>0.9500000000000001</v>
      </c>
      <c r="AZ16" s="78">
        <f t="shared" si="4"/>
        <v>0.8</v>
      </c>
      <c r="BA16" s="78">
        <f t="shared" si="5"/>
        <v>0.8</v>
      </c>
      <c r="BB16" s="78">
        <f t="shared" si="6"/>
        <v>0.65</v>
      </c>
      <c r="BC16" s="78"/>
      <c r="BD16" s="80" t="s">
        <v>79</v>
      </c>
      <c r="BE16" s="85"/>
      <c r="BF16" s="82">
        <f t="shared" si="7"/>
        <v>0.07407407407407407</v>
      </c>
      <c r="BG16" s="78">
        <f t="shared" si="8"/>
        <v>0.2222222222222222</v>
      </c>
      <c r="BH16" s="78">
        <f t="shared" si="9"/>
        <v>0.25925925925925924</v>
      </c>
      <c r="BI16" s="78">
        <f t="shared" si="10"/>
        <v>0.5185185185185185</v>
      </c>
      <c r="BJ16" s="78">
        <f t="shared" si="11"/>
        <v>0.6296296296296295</v>
      </c>
      <c r="BK16" s="78">
        <f t="shared" si="12"/>
        <v>0.8148148148148149</v>
      </c>
      <c r="BL16" s="78">
        <f t="shared" si="13"/>
        <v>0.8888888888888888</v>
      </c>
      <c r="BM16" s="78">
        <f t="shared" si="14"/>
        <v>1</v>
      </c>
      <c r="BN16" s="78">
        <f t="shared" si="15"/>
        <v>0.9259259259259258</v>
      </c>
      <c r="BO16" s="78">
        <f t="shared" si="16"/>
        <v>0.7777777777777778</v>
      </c>
      <c r="BP16" s="78">
        <f t="shared" si="17"/>
        <v>0.7407407407407407</v>
      </c>
      <c r="BQ16" s="78">
        <f t="shared" si="18"/>
        <v>0.8518518518518517</v>
      </c>
      <c r="BR16" s="78">
        <f t="shared" si="19"/>
        <v>0.8148148148148149</v>
      </c>
      <c r="BS16" s="78">
        <f t="shared" si="20"/>
        <v>0.7777777777777778</v>
      </c>
      <c r="BT16" s="78">
        <f t="shared" si="21"/>
        <v>0.7777777777777778</v>
      </c>
      <c r="BU16" s="78">
        <f t="shared" si="22"/>
        <v>0.7037037037037036</v>
      </c>
      <c r="BV16" s="78">
        <f t="shared" si="23"/>
        <v>0.6296296296296295</v>
      </c>
      <c r="BW16" s="78">
        <f t="shared" si="24"/>
        <v>0.5555555555555555</v>
      </c>
      <c r="BY16" s="78">
        <f t="shared" si="25"/>
        <v>0.2</v>
      </c>
      <c r="BZ16" s="78">
        <f t="shared" si="26"/>
        <v>0.65</v>
      </c>
      <c r="CA16" s="78">
        <f t="shared" si="27"/>
        <v>0.9500000000000001</v>
      </c>
      <c r="CB16" s="78">
        <f t="shared" si="28"/>
        <v>0.8</v>
      </c>
      <c r="CC16" s="78">
        <f t="shared" si="29"/>
        <v>0.8</v>
      </c>
      <c r="CD16" s="78">
        <f t="shared" si="30"/>
        <v>0.65</v>
      </c>
      <c r="CF16" s="8" t="s">
        <v>79</v>
      </c>
    </row>
    <row r="17" spans="2:84" s="8" customFormat="1" ht="12">
      <c r="B17" s="8" t="s">
        <v>646</v>
      </c>
      <c r="C17" s="2" t="s">
        <v>18</v>
      </c>
      <c r="D17" s="6">
        <v>2.5</v>
      </c>
      <c r="E17" s="3">
        <v>200</v>
      </c>
      <c r="F17" s="4" t="s">
        <v>88</v>
      </c>
      <c r="G17" s="4" t="s">
        <v>54</v>
      </c>
      <c r="H17" s="8" t="s">
        <v>609</v>
      </c>
      <c r="I17" s="30">
        <v>0.77</v>
      </c>
      <c r="J17" s="78">
        <f>3*0.9</f>
        <v>2.7</v>
      </c>
      <c r="K17" s="88">
        <v>0.4</v>
      </c>
      <c r="L17" s="88">
        <v>0.7</v>
      </c>
      <c r="M17" s="88">
        <v>0.7</v>
      </c>
      <c r="N17" s="88">
        <v>1.4</v>
      </c>
      <c r="O17" s="88">
        <v>1.8</v>
      </c>
      <c r="P17" s="88">
        <v>2.3</v>
      </c>
      <c r="Q17" s="88">
        <v>2.5</v>
      </c>
      <c r="R17" s="88">
        <v>2.7</v>
      </c>
      <c r="S17" s="88">
        <v>2.4</v>
      </c>
      <c r="T17" s="88">
        <v>2.1</v>
      </c>
      <c r="U17" s="88">
        <v>2</v>
      </c>
      <c r="V17" s="88">
        <v>2.3</v>
      </c>
      <c r="W17" s="88">
        <v>2.1</v>
      </c>
      <c r="X17" s="88">
        <v>2</v>
      </c>
      <c r="Y17" s="88">
        <v>2</v>
      </c>
      <c r="Z17" s="88">
        <v>1.7</v>
      </c>
      <c r="AA17" s="88">
        <v>1.6</v>
      </c>
      <c r="AB17" s="90">
        <v>1.4</v>
      </c>
      <c r="AC17" s="85"/>
      <c r="AD17" s="82">
        <v>0.14814814814814814</v>
      </c>
      <c r="AE17" s="78">
        <v>0.25925925925925924</v>
      </c>
      <c r="AF17" s="78">
        <v>0.25925925925925924</v>
      </c>
      <c r="AG17" s="78">
        <v>0.5185185185185185</v>
      </c>
      <c r="AH17" s="78">
        <v>0.6666666666666666</v>
      </c>
      <c r="AI17" s="78">
        <v>0.8518518518518517</v>
      </c>
      <c r="AJ17" s="78">
        <v>0.9259259259259258</v>
      </c>
      <c r="AK17" s="78">
        <v>1</v>
      </c>
      <c r="AL17" s="78">
        <v>0.8888888888888888</v>
      </c>
      <c r="AM17" s="78">
        <v>0.7777777777777778</v>
      </c>
      <c r="AN17" s="78">
        <v>0.7407407407407407</v>
      </c>
      <c r="AO17" s="78">
        <v>0.8518518518518517</v>
      </c>
      <c r="AP17" s="78">
        <v>0.7777777777777778</v>
      </c>
      <c r="AQ17" s="78">
        <v>0.7407407407407407</v>
      </c>
      <c r="AR17" s="78">
        <v>0.7407407407407407</v>
      </c>
      <c r="AS17" s="78">
        <v>0.6296296296296295</v>
      </c>
      <c r="AT17" s="78">
        <v>0.5925925925925926</v>
      </c>
      <c r="AU17" s="78">
        <v>0.5185185185185185</v>
      </c>
      <c r="AW17" s="78">
        <f t="shared" si="1"/>
        <v>0.2</v>
      </c>
      <c r="AX17" s="78">
        <f t="shared" si="2"/>
        <v>0.7000000000000001</v>
      </c>
      <c r="AY17" s="78">
        <f t="shared" si="3"/>
        <v>0.9500000000000001</v>
      </c>
      <c r="AZ17" s="78">
        <f t="shared" si="4"/>
        <v>0.8</v>
      </c>
      <c r="BA17" s="78">
        <f t="shared" si="5"/>
        <v>0.75</v>
      </c>
      <c r="BB17" s="78">
        <f t="shared" si="6"/>
        <v>0.6000000000000001</v>
      </c>
      <c r="BC17" s="78"/>
      <c r="BD17" s="80" t="s">
        <v>66</v>
      </c>
      <c r="BE17" s="85"/>
      <c r="BF17" s="82">
        <f t="shared" si="7"/>
        <v>0.14814814814814814</v>
      </c>
      <c r="BG17" s="78">
        <f t="shared" si="8"/>
        <v>0.25925925925925924</v>
      </c>
      <c r="BH17" s="78">
        <f t="shared" si="9"/>
        <v>0.25925925925925924</v>
      </c>
      <c r="BI17" s="78">
        <f t="shared" si="10"/>
        <v>0.5185185185185185</v>
      </c>
      <c r="BJ17" s="78">
        <f t="shared" si="11"/>
        <v>0.6666666666666666</v>
      </c>
      <c r="BK17" s="78">
        <f t="shared" si="12"/>
        <v>0.8518518518518517</v>
      </c>
      <c r="BL17" s="78">
        <f t="shared" si="13"/>
        <v>0.9259259259259258</v>
      </c>
      <c r="BM17" s="78">
        <f t="shared" si="14"/>
        <v>1</v>
      </c>
      <c r="BN17" s="78">
        <f t="shared" si="15"/>
        <v>0.8888888888888888</v>
      </c>
      <c r="BO17" s="78">
        <f t="shared" si="16"/>
        <v>0.7777777777777778</v>
      </c>
      <c r="BP17" s="78">
        <f t="shared" si="17"/>
        <v>0.7407407407407407</v>
      </c>
      <c r="BQ17" s="78">
        <f t="shared" si="18"/>
        <v>0.8518518518518517</v>
      </c>
      <c r="BR17" s="78">
        <f t="shared" si="19"/>
        <v>0.7777777777777778</v>
      </c>
      <c r="BS17" s="78">
        <f t="shared" si="20"/>
        <v>0.7407407407407407</v>
      </c>
      <c r="BT17" s="78">
        <f t="shared" si="21"/>
        <v>0.7407407407407407</v>
      </c>
      <c r="BU17" s="78">
        <f t="shared" si="22"/>
        <v>0.6296296296296295</v>
      </c>
      <c r="BV17" s="78">
        <f t="shared" si="23"/>
        <v>0.5925925925925926</v>
      </c>
      <c r="BW17" s="78">
        <f t="shared" si="24"/>
        <v>0.5185185185185185</v>
      </c>
      <c r="BY17" s="78">
        <f t="shared" si="25"/>
        <v>0.2</v>
      </c>
      <c r="BZ17" s="78">
        <f t="shared" si="26"/>
        <v>0.7000000000000001</v>
      </c>
      <c r="CA17" s="78">
        <f t="shared" si="27"/>
        <v>0.9500000000000001</v>
      </c>
      <c r="CB17" s="78">
        <f t="shared" si="28"/>
        <v>0.8</v>
      </c>
      <c r="CC17" s="78">
        <f t="shared" si="29"/>
        <v>0.75</v>
      </c>
      <c r="CD17" s="78">
        <f t="shared" si="30"/>
        <v>0.6000000000000001</v>
      </c>
      <c r="CF17" s="8" t="s">
        <v>66</v>
      </c>
    </row>
    <row r="18" spans="2:84" s="8" customFormat="1" ht="12">
      <c r="B18" s="8" t="s">
        <v>647</v>
      </c>
      <c r="C18" s="2" t="s">
        <v>18</v>
      </c>
      <c r="D18" s="6">
        <v>2.5</v>
      </c>
      <c r="E18" s="3">
        <v>200</v>
      </c>
      <c r="F18" s="4" t="s">
        <v>88</v>
      </c>
      <c r="G18" s="4" t="s">
        <v>54</v>
      </c>
      <c r="H18" s="8" t="s">
        <v>610</v>
      </c>
      <c r="I18" s="30">
        <v>0.62</v>
      </c>
      <c r="J18" s="78">
        <f>3*1.35</f>
        <v>4.050000000000001</v>
      </c>
      <c r="K18" s="88">
        <v>0.7</v>
      </c>
      <c r="L18" s="88">
        <v>0.8</v>
      </c>
      <c r="M18" s="88">
        <v>1.2</v>
      </c>
      <c r="N18" s="88">
        <v>2.1</v>
      </c>
      <c r="O18" s="88">
        <v>2.6</v>
      </c>
      <c r="P18" s="88">
        <v>3.1</v>
      </c>
      <c r="Q18" s="88">
        <v>3.4</v>
      </c>
      <c r="R18" s="88">
        <v>3.7</v>
      </c>
      <c r="S18" s="88">
        <v>3.6</v>
      </c>
      <c r="T18" s="88">
        <v>3.2</v>
      </c>
      <c r="U18" s="88">
        <v>2.9</v>
      </c>
      <c r="V18" s="88">
        <v>3.3</v>
      </c>
      <c r="W18" s="88">
        <v>3.1</v>
      </c>
      <c r="X18" s="88">
        <v>2.9</v>
      </c>
      <c r="Y18" s="88">
        <v>2.8</v>
      </c>
      <c r="Z18" s="88">
        <v>2.6</v>
      </c>
      <c r="AA18" s="88">
        <v>2.3</v>
      </c>
      <c r="AB18" s="90">
        <v>2</v>
      </c>
      <c r="AC18" s="85"/>
      <c r="AD18" s="82">
        <v>0.17283950617283947</v>
      </c>
      <c r="AE18" s="78">
        <v>0.19753086419753085</v>
      </c>
      <c r="AF18" s="78">
        <v>0.2962962962962962</v>
      </c>
      <c r="AG18" s="78">
        <v>0.5185185185185185</v>
      </c>
      <c r="AH18" s="78">
        <v>0.6419753086419753</v>
      </c>
      <c r="AI18" s="78">
        <v>0.765432098765432</v>
      </c>
      <c r="AJ18" s="78">
        <v>0.839506172839506</v>
      </c>
      <c r="AK18" s="78">
        <v>0.9135802469135801</v>
      </c>
      <c r="AL18" s="78">
        <v>0.8888888888888887</v>
      </c>
      <c r="AM18" s="78">
        <v>0.7901234567901234</v>
      </c>
      <c r="AN18" s="78">
        <v>0.7160493827160492</v>
      </c>
      <c r="AO18" s="78">
        <v>0.8148148148148147</v>
      </c>
      <c r="AP18" s="78">
        <v>0.765432098765432</v>
      </c>
      <c r="AQ18" s="78">
        <v>0.7160493827160492</v>
      </c>
      <c r="AR18" s="78">
        <v>0.6913580246913579</v>
      </c>
      <c r="AS18" s="78">
        <v>0.6419753086419753</v>
      </c>
      <c r="AT18" s="78">
        <v>0.5679012345679011</v>
      </c>
      <c r="AU18" s="78">
        <v>0.4938271604938271</v>
      </c>
      <c r="AW18" s="78">
        <f t="shared" si="1"/>
        <v>0.2</v>
      </c>
      <c r="AX18" s="78">
        <f t="shared" si="2"/>
        <v>0.65</v>
      </c>
      <c r="AY18" s="78">
        <f t="shared" si="3"/>
        <v>0.9</v>
      </c>
      <c r="AZ18" s="78">
        <f t="shared" si="4"/>
        <v>0.75</v>
      </c>
      <c r="BA18" s="78">
        <f t="shared" si="5"/>
        <v>0.7000000000000001</v>
      </c>
      <c r="BB18" s="78">
        <f t="shared" si="6"/>
        <v>0.55</v>
      </c>
      <c r="BC18" s="78"/>
      <c r="BD18" s="80" t="s">
        <v>73</v>
      </c>
      <c r="BE18" s="85"/>
      <c r="BF18" s="82">
        <f t="shared" si="7"/>
        <v>0.17283950617283947</v>
      </c>
      <c r="BG18" s="78">
        <f t="shared" si="8"/>
        <v>0.19753086419753085</v>
      </c>
      <c r="BH18" s="78">
        <f t="shared" si="9"/>
        <v>0.2962962962962962</v>
      </c>
      <c r="BI18" s="78">
        <f t="shared" si="10"/>
        <v>0.5185185185185185</v>
      </c>
      <c r="BJ18" s="78">
        <f t="shared" si="11"/>
        <v>0.6419753086419753</v>
      </c>
      <c r="BK18" s="78">
        <f t="shared" si="12"/>
        <v>0.765432098765432</v>
      </c>
      <c r="BL18" s="78">
        <f t="shared" si="13"/>
        <v>0.839506172839506</v>
      </c>
      <c r="BM18" s="78">
        <f t="shared" si="14"/>
        <v>0.9135802469135801</v>
      </c>
      <c r="BN18" s="78">
        <f t="shared" si="15"/>
        <v>0.8888888888888887</v>
      </c>
      <c r="BO18" s="78">
        <f t="shared" si="16"/>
        <v>0.7901234567901234</v>
      </c>
      <c r="BP18" s="78">
        <f t="shared" si="17"/>
        <v>0.7160493827160492</v>
      </c>
      <c r="BQ18" s="78">
        <f t="shared" si="18"/>
        <v>0.8148148148148147</v>
      </c>
      <c r="BR18" s="78">
        <f t="shared" si="19"/>
        <v>0.765432098765432</v>
      </c>
      <c r="BS18" s="78">
        <f t="shared" si="20"/>
        <v>0.7160493827160492</v>
      </c>
      <c r="BT18" s="78">
        <f t="shared" si="21"/>
        <v>0.6913580246913579</v>
      </c>
      <c r="BU18" s="78">
        <f t="shared" si="22"/>
        <v>0.6419753086419753</v>
      </c>
      <c r="BV18" s="78">
        <f t="shared" si="23"/>
        <v>0.5679012345679011</v>
      </c>
      <c r="BW18" s="78">
        <f t="shared" si="24"/>
        <v>0.4938271604938271</v>
      </c>
      <c r="BY18" s="78">
        <f t="shared" si="25"/>
        <v>0.2</v>
      </c>
      <c r="BZ18" s="78">
        <f t="shared" si="26"/>
        <v>0.65</v>
      </c>
      <c r="CA18" s="78">
        <f t="shared" si="27"/>
        <v>0.9</v>
      </c>
      <c r="CB18" s="78">
        <f t="shared" si="28"/>
        <v>0.75</v>
      </c>
      <c r="CC18" s="78">
        <f t="shared" si="29"/>
        <v>0.7000000000000001</v>
      </c>
      <c r="CD18" s="78">
        <f t="shared" si="30"/>
        <v>0.55</v>
      </c>
      <c r="CF18" s="8" t="s">
        <v>73</v>
      </c>
    </row>
    <row r="19" spans="2:84" s="8" customFormat="1" ht="12">
      <c r="B19" s="8" t="s">
        <v>648</v>
      </c>
      <c r="C19" s="2" t="s">
        <v>18</v>
      </c>
      <c r="D19" s="6">
        <v>2.5</v>
      </c>
      <c r="E19" s="3" t="s">
        <v>611</v>
      </c>
      <c r="F19" s="4" t="s">
        <v>88</v>
      </c>
      <c r="G19" s="4" t="s">
        <v>54</v>
      </c>
      <c r="H19" s="8" t="s">
        <v>610</v>
      </c>
      <c r="I19" s="30">
        <v>0.62</v>
      </c>
      <c r="J19" s="78">
        <f>3*1.35</f>
        <v>4.050000000000001</v>
      </c>
      <c r="K19" s="88">
        <v>0.9</v>
      </c>
      <c r="L19" s="88">
        <v>1.2</v>
      </c>
      <c r="M19" s="88">
        <v>2.2</v>
      </c>
      <c r="N19" s="88">
        <v>2.8</v>
      </c>
      <c r="O19" s="88">
        <v>3.2</v>
      </c>
      <c r="P19" s="88">
        <v>3.5</v>
      </c>
      <c r="Q19" s="88">
        <v>3.1</v>
      </c>
      <c r="R19" s="88">
        <v>2.8</v>
      </c>
      <c r="S19" s="88">
        <v>3.2</v>
      </c>
      <c r="T19" s="88">
        <v>3.5</v>
      </c>
      <c r="U19" s="88">
        <v>3.3</v>
      </c>
      <c r="V19" s="88">
        <v>3.4</v>
      </c>
      <c r="W19" s="88">
        <v>3.4</v>
      </c>
      <c r="X19" s="88">
        <v>3.2</v>
      </c>
      <c r="Y19" s="88">
        <v>3.2</v>
      </c>
      <c r="Z19" s="88">
        <v>2.9</v>
      </c>
      <c r="AA19" s="88">
        <v>2.6</v>
      </c>
      <c r="AB19" s="90">
        <v>2.5</v>
      </c>
      <c r="AC19" s="85"/>
      <c r="AD19" s="82">
        <v>0.22222222222222218</v>
      </c>
      <c r="AE19" s="78">
        <v>0.2962962962962962</v>
      </c>
      <c r="AF19" s="78">
        <v>0.5432098765432098</v>
      </c>
      <c r="AG19" s="78">
        <v>0.6913580246913579</v>
      </c>
      <c r="AH19" s="78">
        <v>0.7901234567901234</v>
      </c>
      <c r="AI19" s="78">
        <v>0.8641975308641974</v>
      </c>
      <c r="AJ19" s="78">
        <v>0.765432098765432</v>
      </c>
      <c r="AK19" s="78">
        <v>0.6913580246913579</v>
      </c>
      <c r="AL19" s="78">
        <v>0.7901234567901234</v>
      </c>
      <c r="AM19" s="78">
        <v>0.8641975308641974</v>
      </c>
      <c r="AN19" s="78">
        <v>0.8148148148148147</v>
      </c>
      <c r="AO19" s="78">
        <v>0.839506172839506</v>
      </c>
      <c r="AP19" s="78">
        <v>0.839506172839506</v>
      </c>
      <c r="AQ19" s="78">
        <v>0.7901234567901234</v>
      </c>
      <c r="AR19" s="78">
        <v>0.7901234567901234</v>
      </c>
      <c r="AS19" s="78">
        <v>0.7160493827160492</v>
      </c>
      <c r="AT19" s="78">
        <v>0.6419753086419753</v>
      </c>
      <c r="AU19" s="78">
        <v>0.6172839506172838</v>
      </c>
      <c r="AW19" s="78">
        <f t="shared" si="1"/>
        <v>0.35000000000000003</v>
      </c>
      <c r="AX19" s="78">
        <f t="shared" si="2"/>
        <v>0.8</v>
      </c>
      <c r="AY19" s="78">
        <f t="shared" si="3"/>
        <v>0.75</v>
      </c>
      <c r="AZ19" s="78">
        <f t="shared" si="4"/>
        <v>0.8500000000000001</v>
      </c>
      <c r="BA19" s="78">
        <f t="shared" si="5"/>
        <v>0.8</v>
      </c>
      <c r="BB19" s="78">
        <f t="shared" si="6"/>
        <v>0.65</v>
      </c>
      <c r="BC19" s="78"/>
      <c r="BD19" s="80" t="s">
        <v>79</v>
      </c>
      <c r="BE19" s="85"/>
      <c r="BF19" s="82">
        <f t="shared" si="7"/>
        <v>0.22222222222222218</v>
      </c>
      <c r="BG19" s="78">
        <f t="shared" si="8"/>
        <v>0.2962962962962962</v>
      </c>
      <c r="BH19" s="78">
        <f t="shared" si="9"/>
        <v>0.5432098765432098</v>
      </c>
      <c r="BI19" s="78">
        <f t="shared" si="10"/>
        <v>0.6913580246913579</v>
      </c>
      <c r="BJ19" s="78">
        <f t="shared" si="11"/>
        <v>0.7901234567901234</v>
      </c>
      <c r="BK19" s="78">
        <f t="shared" si="12"/>
        <v>0.8641975308641974</v>
      </c>
      <c r="BL19" s="78">
        <f t="shared" si="13"/>
        <v>0.765432098765432</v>
      </c>
      <c r="BM19" s="78">
        <f t="shared" si="14"/>
        <v>0.6913580246913579</v>
      </c>
      <c r="BN19" s="78">
        <f t="shared" si="15"/>
        <v>0.7901234567901234</v>
      </c>
      <c r="BO19" s="78">
        <f t="shared" si="16"/>
        <v>0.8641975308641974</v>
      </c>
      <c r="BP19" s="78">
        <f t="shared" si="17"/>
        <v>0.8148148148148147</v>
      </c>
      <c r="BQ19" s="78">
        <f t="shared" si="18"/>
        <v>0.839506172839506</v>
      </c>
      <c r="BR19" s="78">
        <f t="shared" si="19"/>
        <v>0.839506172839506</v>
      </c>
      <c r="BS19" s="78">
        <f t="shared" si="20"/>
        <v>0.7901234567901234</v>
      </c>
      <c r="BT19" s="78">
        <f t="shared" si="21"/>
        <v>0.7901234567901234</v>
      </c>
      <c r="BU19" s="78">
        <f t="shared" si="22"/>
        <v>0.7160493827160492</v>
      </c>
      <c r="BV19" s="78">
        <f t="shared" si="23"/>
        <v>0.6419753086419753</v>
      </c>
      <c r="BW19" s="78">
        <f t="shared" si="24"/>
        <v>0.6172839506172838</v>
      </c>
      <c r="BY19" s="78">
        <f t="shared" si="25"/>
        <v>0.35000000000000003</v>
      </c>
      <c r="BZ19" s="78">
        <f t="shared" si="26"/>
        <v>0.8</v>
      </c>
      <c r="CA19" s="78">
        <f t="shared" si="27"/>
        <v>0.75</v>
      </c>
      <c r="CB19" s="78">
        <f t="shared" si="28"/>
        <v>0.8500000000000001</v>
      </c>
      <c r="CC19" s="78">
        <f t="shared" si="29"/>
        <v>0.8</v>
      </c>
      <c r="CD19" s="78">
        <f t="shared" si="30"/>
        <v>0.65</v>
      </c>
      <c r="CF19" s="8" t="s">
        <v>79</v>
      </c>
    </row>
    <row r="20" spans="2:84" s="8" customFormat="1" ht="12">
      <c r="B20" s="8" t="s">
        <v>649</v>
      </c>
      <c r="C20" s="2" t="s">
        <v>18</v>
      </c>
      <c r="D20" s="6">
        <v>2.5</v>
      </c>
      <c r="E20" s="3" t="s">
        <v>611</v>
      </c>
      <c r="F20" s="4" t="s">
        <v>88</v>
      </c>
      <c r="G20" s="4" t="s">
        <v>599</v>
      </c>
      <c r="H20" s="8" t="s">
        <v>610</v>
      </c>
      <c r="I20" s="30">
        <v>0.62</v>
      </c>
      <c r="J20" s="78">
        <f>3*1.35</f>
        <v>4.050000000000001</v>
      </c>
      <c r="K20" s="88">
        <v>1</v>
      </c>
      <c r="L20" s="88">
        <v>1.7</v>
      </c>
      <c r="M20" s="88">
        <v>2.5</v>
      </c>
      <c r="N20" s="88">
        <v>3.3</v>
      </c>
      <c r="O20" s="88">
        <v>3.7</v>
      </c>
      <c r="P20" s="88">
        <v>4</v>
      </c>
      <c r="Q20" s="88">
        <v>3.6</v>
      </c>
      <c r="R20" s="88">
        <v>3.9</v>
      </c>
      <c r="S20" s="88">
        <v>4.6</v>
      </c>
      <c r="T20" s="88">
        <v>4.8</v>
      </c>
      <c r="U20" s="88">
        <v>4.9</v>
      </c>
      <c r="V20" s="88">
        <v>5</v>
      </c>
      <c r="W20" s="88">
        <v>4.8</v>
      </c>
      <c r="X20" s="88">
        <v>4.5</v>
      </c>
      <c r="Y20" s="88">
        <v>4.4</v>
      </c>
      <c r="Z20" s="88">
        <v>4.2</v>
      </c>
      <c r="AA20" s="88">
        <v>3.9</v>
      </c>
      <c r="AB20" s="90">
        <v>3.5</v>
      </c>
      <c r="AC20" s="85"/>
      <c r="AD20" s="82">
        <v>0.24691358024691354</v>
      </c>
      <c r="AE20" s="78">
        <v>0.419753086419753</v>
      </c>
      <c r="AF20" s="78">
        <v>0.6172839506172838</v>
      </c>
      <c r="AG20" s="78">
        <v>0.8148148148148147</v>
      </c>
      <c r="AH20" s="78">
        <v>0.9135802469135801</v>
      </c>
      <c r="AI20" s="78">
        <v>0.9876543209876542</v>
      </c>
      <c r="AJ20" s="78">
        <v>0.8888888888888887</v>
      </c>
      <c r="AK20" s="78">
        <v>0.9629629629629628</v>
      </c>
      <c r="AL20" s="78">
        <v>1.1358024691358022</v>
      </c>
      <c r="AM20" s="78">
        <v>1.185185185185185</v>
      </c>
      <c r="AN20" s="78">
        <v>1.2098765432098764</v>
      </c>
      <c r="AO20" s="78">
        <v>1.2345679012345676</v>
      </c>
      <c r="AP20" s="78">
        <v>1.185185185185185</v>
      </c>
      <c r="AQ20" s="78">
        <v>1.111111111111111</v>
      </c>
      <c r="AR20" s="78">
        <v>1.0864197530864197</v>
      </c>
      <c r="AS20" s="78">
        <v>1.037037037037037</v>
      </c>
      <c r="AT20" s="78">
        <v>0.9629629629629628</v>
      </c>
      <c r="AU20" s="78">
        <v>0.8641975308641974</v>
      </c>
      <c r="AW20" s="78">
        <f t="shared" si="1"/>
        <v>0.45</v>
      </c>
      <c r="AX20" s="78">
        <f t="shared" si="2"/>
        <v>0.9</v>
      </c>
      <c r="AY20" s="78">
        <f t="shared" si="3"/>
        <v>1</v>
      </c>
      <c r="AZ20" s="78">
        <f t="shared" si="4"/>
        <v>1.2000000000000002</v>
      </c>
      <c r="BA20" s="78">
        <f t="shared" si="5"/>
        <v>1.1500000000000001</v>
      </c>
      <c r="BB20" s="78">
        <f t="shared" si="6"/>
        <v>0.9500000000000001</v>
      </c>
      <c r="BC20" s="78"/>
      <c r="BD20" s="80" t="s">
        <v>620</v>
      </c>
      <c r="BE20" s="85"/>
      <c r="BF20" s="82">
        <f t="shared" si="7"/>
        <v>0.24691358024691354</v>
      </c>
      <c r="BG20" s="78">
        <f t="shared" si="8"/>
        <v>0.419753086419753</v>
      </c>
      <c r="BH20" s="78">
        <f t="shared" si="9"/>
        <v>0.6172839506172838</v>
      </c>
      <c r="BI20" s="78">
        <f t="shared" si="10"/>
        <v>0.8148148148148147</v>
      </c>
      <c r="BJ20" s="78">
        <f t="shared" si="11"/>
        <v>0.9135802469135801</v>
      </c>
      <c r="BK20" s="78">
        <f t="shared" si="12"/>
        <v>0.9876543209876542</v>
      </c>
      <c r="BL20" s="78">
        <f t="shared" si="13"/>
        <v>0.8888888888888887</v>
      </c>
      <c r="BM20" s="78">
        <f t="shared" si="14"/>
        <v>0.9629629629629628</v>
      </c>
      <c r="BN20" s="78">
        <f t="shared" si="15"/>
        <v>1</v>
      </c>
      <c r="BO20" s="78">
        <f t="shared" si="16"/>
        <v>1</v>
      </c>
      <c r="BP20" s="78">
        <f t="shared" si="17"/>
        <v>1</v>
      </c>
      <c r="BQ20" s="78">
        <f t="shared" si="18"/>
        <v>1</v>
      </c>
      <c r="BR20" s="78">
        <f t="shared" si="19"/>
        <v>1</v>
      </c>
      <c r="BS20" s="78">
        <f t="shared" si="20"/>
        <v>1</v>
      </c>
      <c r="BT20" s="78">
        <f t="shared" si="21"/>
        <v>1</v>
      </c>
      <c r="BU20" s="78">
        <f t="shared" si="22"/>
        <v>1</v>
      </c>
      <c r="BV20" s="78">
        <f t="shared" si="23"/>
        <v>0.9629629629629628</v>
      </c>
      <c r="BW20" s="78">
        <f t="shared" si="24"/>
        <v>0.8641975308641974</v>
      </c>
      <c r="BY20" s="78">
        <f t="shared" si="25"/>
        <v>0.45</v>
      </c>
      <c r="BZ20" s="78">
        <f t="shared" si="26"/>
        <v>0.9</v>
      </c>
      <c r="CA20" s="78">
        <f t="shared" si="27"/>
        <v>0.9500000000000001</v>
      </c>
      <c r="CB20" s="78">
        <f t="shared" si="28"/>
        <v>1</v>
      </c>
      <c r="CC20" s="78">
        <f t="shared" si="29"/>
        <v>1</v>
      </c>
      <c r="CD20" s="78">
        <f t="shared" si="30"/>
        <v>0.9500000000000001</v>
      </c>
      <c r="CF20" s="8" t="s">
        <v>606</v>
      </c>
    </row>
    <row r="21" spans="2:84" s="8" customFormat="1" ht="12">
      <c r="B21" s="8" t="s">
        <v>650</v>
      </c>
      <c r="C21" s="2" t="s">
        <v>18</v>
      </c>
      <c r="D21" s="6">
        <v>2.5</v>
      </c>
      <c r="E21" s="3" t="s">
        <v>612</v>
      </c>
      <c r="F21" s="4" t="s">
        <v>88</v>
      </c>
      <c r="G21" s="4" t="s">
        <v>54</v>
      </c>
      <c r="H21" s="8" t="s">
        <v>610</v>
      </c>
      <c r="I21" s="30">
        <v>0.72</v>
      </c>
      <c r="J21" s="78">
        <f>3*1.15</f>
        <v>3.4499999999999997</v>
      </c>
      <c r="K21" s="88">
        <v>0.4</v>
      </c>
      <c r="L21" s="88">
        <v>0.7</v>
      </c>
      <c r="M21" s="88">
        <v>1</v>
      </c>
      <c r="N21" s="88">
        <v>1.6</v>
      </c>
      <c r="O21" s="88">
        <v>2.1</v>
      </c>
      <c r="P21" s="88">
        <v>2.7</v>
      </c>
      <c r="Q21" s="88">
        <v>3</v>
      </c>
      <c r="R21" s="88">
        <v>3.1</v>
      </c>
      <c r="S21" s="88">
        <v>3</v>
      </c>
      <c r="T21" s="88">
        <v>2.8</v>
      </c>
      <c r="U21" s="88">
        <v>2.5</v>
      </c>
      <c r="V21" s="88">
        <v>2.7</v>
      </c>
      <c r="W21" s="88">
        <v>2.6</v>
      </c>
      <c r="X21" s="88">
        <v>2.4</v>
      </c>
      <c r="Y21" s="88">
        <v>2.4</v>
      </c>
      <c r="Z21" s="88">
        <v>2.1</v>
      </c>
      <c r="AA21" s="88">
        <v>2</v>
      </c>
      <c r="AB21" s="90">
        <v>1.9</v>
      </c>
      <c r="AC21" s="85"/>
      <c r="AD21" s="82">
        <v>0.11594202898550726</v>
      </c>
      <c r="AE21" s="78">
        <v>0.2028985507246377</v>
      </c>
      <c r="AF21" s="78">
        <v>0.2898550724637681</v>
      </c>
      <c r="AG21" s="78">
        <v>0.46376811594202905</v>
      </c>
      <c r="AH21" s="78">
        <v>0.6086956521739131</v>
      </c>
      <c r="AI21" s="78">
        <v>0.7826086956521741</v>
      </c>
      <c r="AJ21" s="78">
        <v>0.8695652173913044</v>
      </c>
      <c r="AK21" s="78">
        <v>0.8985507246376813</v>
      </c>
      <c r="AL21" s="78">
        <v>0.8695652173913044</v>
      </c>
      <c r="AM21" s="78">
        <v>0.8115942028985508</v>
      </c>
      <c r="AN21" s="78">
        <v>0.7246376811594204</v>
      </c>
      <c r="AO21" s="78">
        <v>0.7826086956521741</v>
      </c>
      <c r="AP21" s="78">
        <v>0.7536231884057972</v>
      </c>
      <c r="AQ21" s="78">
        <v>0.6956521739130435</v>
      </c>
      <c r="AR21" s="78">
        <v>0.6956521739130435</v>
      </c>
      <c r="AS21" s="78">
        <v>0.6086956521739131</v>
      </c>
      <c r="AT21" s="78">
        <v>0.5797101449275363</v>
      </c>
      <c r="AU21" s="78">
        <v>0.5507246376811594</v>
      </c>
      <c r="AW21" s="78">
        <f t="shared" si="1"/>
        <v>0.2</v>
      </c>
      <c r="AX21" s="78">
        <f t="shared" si="2"/>
        <v>0.6000000000000001</v>
      </c>
      <c r="AY21" s="78">
        <f t="shared" si="3"/>
        <v>0.9</v>
      </c>
      <c r="AZ21" s="78">
        <f t="shared" si="4"/>
        <v>0.75</v>
      </c>
      <c r="BA21" s="78">
        <f t="shared" si="5"/>
        <v>0.7000000000000001</v>
      </c>
      <c r="BB21" s="78">
        <f t="shared" si="6"/>
        <v>0.6000000000000001</v>
      </c>
      <c r="BC21" s="78"/>
      <c r="BD21" s="80" t="s">
        <v>66</v>
      </c>
      <c r="BE21" s="85"/>
      <c r="BF21" s="82">
        <f t="shared" si="7"/>
        <v>0.11594202898550726</v>
      </c>
      <c r="BG21" s="78">
        <f t="shared" si="8"/>
        <v>0.2028985507246377</v>
      </c>
      <c r="BH21" s="78">
        <f t="shared" si="9"/>
        <v>0.2898550724637681</v>
      </c>
      <c r="BI21" s="78">
        <f t="shared" si="10"/>
        <v>0.46376811594202905</v>
      </c>
      <c r="BJ21" s="78">
        <f t="shared" si="11"/>
        <v>0.6086956521739131</v>
      </c>
      <c r="BK21" s="78">
        <f t="shared" si="12"/>
        <v>0.7826086956521741</v>
      </c>
      <c r="BL21" s="78">
        <f t="shared" si="13"/>
        <v>0.8695652173913044</v>
      </c>
      <c r="BM21" s="78">
        <f t="shared" si="14"/>
        <v>0.8985507246376813</v>
      </c>
      <c r="BN21" s="78">
        <f t="shared" si="15"/>
        <v>0.8695652173913044</v>
      </c>
      <c r="BO21" s="78">
        <f t="shared" si="16"/>
        <v>0.8115942028985508</v>
      </c>
      <c r="BP21" s="78">
        <f t="shared" si="17"/>
        <v>0.7246376811594204</v>
      </c>
      <c r="BQ21" s="78">
        <f t="shared" si="18"/>
        <v>0.7826086956521741</v>
      </c>
      <c r="BR21" s="78">
        <f t="shared" si="19"/>
        <v>0.7536231884057972</v>
      </c>
      <c r="BS21" s="78">
        <f t="shared" si="20"/>
        <v>0.6956521739130435</v>
      </c>
      <c r="BT21" s="78">
        <f t="shared" si="21"/>
        <v>0.6956521739130435</v>
      </c>
      <c r="BU21" s="78">
        <f t="shared" si="22"/>
        <v>0.6086956521739131</v>
      </c>
      <c r="BV21" s="78">
        <f t="shared" si="23"/>
        <v>0.5797101449275363</v>
      </c>
      <c r="BW21" s="78">
        <f t="shared" si="24"/>
        <v>0.5507246376811594</v>
      </c>
      <c r="BY21" s="78">
        <f t="shared" si="25"/>
        <v>0.2</v>
      </c>
      <c r="BZ21" s="78">
        <f t="shared" si="26"/>
        <v>0.6000000000000001</v>
      </c>
      <c r="CA21" s="78">
        <f t="shared" si="27"/>
        <v>0.9</v>
      </c>
      <c r="CB21" s="78">
        <f t="shared" si="28"/>
        <v>0.75</v>
      </c>
      <c r="CC21" s="78">
        <f t="shared" si="29"/>
        <v>0.7000000000000001</v>
      </c>
      <c r="CD21" s="78">
        <f t="shared" si="30"/>
        <v>0.6000000000000001</v>
      </c>
      <c r="CF21" s="8" t="s">
        <v>66</v>
      </c>
    </row>
    <row r="22" spans="2:84" s="8" customFormat="1" ht="12">
      <c r="B22" s="8" t="s">
        <v>651</v>
      </c>
      <c r="C22" s="2" t="s">
        <v>18</v>
      </c>
      <c r="D22" s="6">
        <v>2.5</v>
      </c>
      <c r="E22" s="3" t="s">
        <v>612</v>
      </c>
      <c r="F22" s="4" t="s">
        <v>88</v>
      </c>
      <c r="G22" s="4" t="s">
        <v>54</v>
      </c>
      <c r="H22" s="8" t="s">
        <v>613</v>
      </c>
      <c r="I22" s="30">
        <v>0.72</v>
      </c>
      <c r="J22" s="78">
        <f>3*1.15</f>
        <v>3.4499999999999997</v>
      </c>
      <c r="K22" s="88">
        <v>0.3</v>
      </c>
      <c r="L22" s="88">
        <v>0.8</v>
      </c>
      <c r="M22" s="88">
        <v>1.1</v>
      </c>
      <c r="N22" s="88">
        <v>1.5</v>
      </c>
      <c r="O22" s="88">
        <v>2</v>
      </c>
      <c r="P22" s="88">
        <v>2.5</v>
      </c>
      <c r="Q22" s="88">
        <v>2.7</v>
      </c>
      <c r="R22" s="88">
        <v>2.6</v>
      </c>
      <c r="S22" s="88">
        <v>2.6</v>
      </c>
      <c r="T22" s="88">
        <v>2.4</v>
      </c>
      <c r="U22" s="88">
        <v>2.3</v>
      </c>
      <c r="V22" s="88">
        <v>2.4</v>
      </c>
      <c r="W22" s="88">
        <v>2.2</v>
      </c>
      <c r="X22" s="88">
        <v>2.1</v>
      </c>
      <c r="Y22" s="88">
        <v>1.9</v>
      </c>
      <c r="Z22" s="88">
        <v>1.7</v>
      </c>
      <c r="AA22" s="88">
        <v>1.5</v>
      </c>
      <c r="AB22" s="90">
        <v>1.3</v>
      </c>
      <c r="AC22" s="85"/>
      <c r="AD22" s="82">
        <v>0.08695652173913043</v>
      </c>
      <c r="AE22" s="78">
        <v>0.23188405797101452</v>
      </c>
      <c r="AF22" s="78">
        <v>0.31884057971014496</v>
      </c>
      <c r="AG22" s="78">
        <v>0.4347826086956522</v>
      </c>
      <c r="AH22" s="78">
        <v>0.5797101449275363</v>
      </c>
      <c r="AI22" s="78">
        <v>0.7246376811594204</v>
      </c>
      <c r="AJ22" s="78">
        <v>0.7826086956521741</v>
      </c>
      <c r="AK22" s="78">
        <v>0.7536231884057972</v>
      </c>
      <c r="AL22" s="78">
        <v>0.7536231884057972</v>
      </c>
      <c r="AM22" s="78">
        <v>0.6956521739130435</v>
      </c>
      <c r="AN22" s="78">
        <v>0.6666666666666666</v>
      </c>
      <c r="AO22" s="78">
        <v>0.6956521739130435</v>
      </c>
      <c r="AP22" s="78">
        <v>0.6376811594202899</v>
      </c>
      <c r="AQ22" s="78">
        <v>0.6086956521739131</v>
      </c>
      <c r="AR22" s="78">
        <v>0.5507246376811594</v>
      </c>
      <c r="AS22" s="78">
        <v>0.4927536231884058</v>
      </c>
      <c r="AT22" s="78">
        <v>0.4347826086956522</v>
      </c>
      <c r="AU22" s="78">
        <v>0.3768115942028986</v>
      </c>
      <c r="AW22" s="78">
        <f t="shared" si="1"/>
        <v>0.2</v>
      </c>
      <c r="AX22" s="78">
        <f t="shared" si="2"/>
        <v>0.6000000000000001</v>
      </c>
      <c r="AY22" s="78">
        <f t="shared" si="3"/>
        <v>0.75</v>
      </c>
      <c r="AZ22" s="78">
        <f t="shared" si="4"/>
        <v>0.7000000000000001</v>
      </c>
      <c r="BA22" s="78">
        <f t="shared" si="5"/>
        <v>0.6000000000000001</v>
      </c>
      <c r="BB22" s="78">
        <f t="shared" si="6"/>
        <v>0.45</v>
      </c>
      <c r="BC22" s="78"/>
      <c r="BD22" s="80" t="s">
        <v>483</v>
      </c>
      <c r="BE22" s="85"/>
      <c r="BF22" s="82">
        <f t="shared" si="7"/>
        <v>0.08695652173913043</v>
      </c>
      <c r="BG22" s="78">
        <f t="shared" si="8"/>
        <v>0.23188405797101452</v>
      </c>
      <c r="BH22" s="78">
        <f t="shared" si="9"/>
        <v>0.31884057971014496</v>
      </c>
      <c r="BI22" s="78">
        <f t="shared" si="10"/>
        <v>0.4347826086956522</v>
      </c>
      <c r="BJ22" s="78">
        <f t="shared" si="11"/>
        <v>0.5797101449275363</v>
      </c>
      <c r="BK22" s="78">
        <f t="shared" si="12"/>
        <v>0.7246376811594204</v>
      </c>
      <c r="BL22" s="78">
        <f t="shared" si="13"/>
        <v>0.7826086956521741</v>
      </c>
      <c r="BM22" s="78">
        <f t="shared" si="14"/>
        <v>0.7536231884057972</v>
      </c>
      <c r="BN22" s="78">
        <f t="shared" si="15"/>
        <v>0.7536231884057972</v>
      </c>
      <c r="BO22" s="78">
        <f t="shared" si="16"/>
        <v>0.6956521739130435</v>
      </c>
      <c r="BP22" s="78">
        <f t="shared" si="17"/>
        <v>0.6666666666666666</v>
      </c>
      <c r="BQ22" s="78">
        <f t="shared" si="18"/>
        <v>0.6956521739130435</v>
      </c>
      <c r="BR22" s="78">
        <f t="shared" si="19"/>
        <v>0.6376811594202899</v>
      </c>
      <c r="BS22" s="78">
        <f t="shared" si="20"/>
        <v>0.6086956521739131</v>
      </c>
      <c r="BT22" s="78">
        <f t="shared" si="21"/>
        <v>0.5507246376811594</v>
      </c>
      <c r="BU22" s="78">
        <f t="shared" si="22"/>
        <v>0.4927536231884058</v>
      </c>
      <c r="BV22" s="78">
        <f t="shared" si="23"/>
        <v>0.4347826086956522</v>
      </c>
      <c r="BW22" s="78">
        <f t="shared" si="24"/>
        <v>0.3768115942028986</v>
      </c>
      <c r="BY22" s="78">
        <f t="shared" si="25"/>
        <v>0.2</v>
      </c>
      <c r="BZ22" s="78">
        <f t="shared" si="26"/>
        <v>0.6000000000000001</v>
      </c>
      <c r="CA22" s="78">
        <f t="shared" si="27"/>
        <v>0.75</v>
      </c>
      <c r="CB22" s="78">
        <f t="shared" si="28"/>
        <v>0.7000000000000001</v>
      </c>
      <c r="CC22" s="78">
        <f t="shared" si="29"/>
        <v>0.6000000000000001</v>
      </c>
      <c r="CD22" s="78">
        <f t="shared" si="30"/>
        <v>0.45</v>
      </c>
      <c r="CF22" s="8" t="s">
        <v>483</v>
      </c>
    </row>
    <row r="23" spans="10:82" ht="12.75">
      <c r="J23" s="76"/>
      <c r="AW23" s="76"/>
      <c r="AX23" s="76"/>
      <c r="AY23" s="76"/>
      <c r="AZ23" s="76"/>
      <c r="BA23" s="76"/>
      <c r="BB23" s="76"/>
      <c r="BY23" s="76"/>
      <c r="BZ23" s="76"/>
      <c r="CA23" s="76"/>
      <c r="CB23" s="76"/>
      <c r="CC23" s="76"/>
      <c r="CD23" s="76"/>
    </row>
    <row r="24" spans="10:82" ht="12.75">
      <c r="J24" s="76"/>
      <c r="AW24" s="76"/>
      <c r="AX24" s="76"/>
      <c r="AY24" s="76"/>
      <c r="AZ24" s="76"/>
      <c r="BA24" s="76"/>
      <c r="BB24" s="76"/>
      <c r="BY24" s="76"/>
      <c r="BZ24" s="76"/>
      <c r="CA24" s="76"/>
      <c r="CB24" s="76"/>
      <c r="CC24" s="76"/>
      <c r="CD24" s="76"/>
    </row>
    <row r="25" spans="10:82" ht="12.75">
      <c r="J25" s="76"/>
      <c r="AW25" s="76"/>
      <c r="AX25" s="76"/>
      <c r="AY25" s="76"/>
      <c r="AZ25" s="76"/>
      <c r="BA25" s="76"/>
      <c r="BB25" s="76"/>
      <c r="BY25" s="76"/>
      <c r="BZ25" s="76"/>
      <c r="CA25" s="76"/>
      <c r="CB25" s="76"/>
      <c r="CC25" s="76"/>
      <c r="CD25" s="76"/>
    </row>
    <row r="26" spans="10:82" ht="12.75">
      <c r="J26" s="76"/>
      <c r="AW26" s="76"/>
      <c r="AX26" s="76"/>
      <c r="AY26" s="76"/>
      <c r="AZ26" s="76"/>
      <c r="BA26" s="76"/>
      <c r="BB26" s="76"/>
      <c r="BY26" s="76"/>
      <c r="BZ26" s="76"/>
      <c r="CA26" s="76"/>
      <c r="CB26" s="76"/>
      <c r="CC26" s="76"/>
      <c r="CD26" s="76"/>
    </row>
    <row r="27" spans="10:82" ht="12.75">
      <c r="J27" s="76"/>
      <c r="AW27" s="76"/>
      <c r="AX27" s="76"/>
      <c r="AY27" s="76"/>
      <c r="AZ27" s="76"/>
      <c r="BA27" s="76"/>
      <c r="BB27" s="76"/>
      <c r="BY27" s="76"/>
      <c r="BZ27" s="76"/>
      <c r="CA27" s="76"/>
      <c r="CB27" s="76"/>
      <c r="CC27" s="76"/>
      <c r="CD27" s="76"/>
    </row>
    <row r="28" spans="10:82" ht="12.75">
      <c r="J28" s="76"/>
      <c r="AW28" s="76"/>
      <c r="AX28" s="76"/>
      <c r="AY28" s="76"/>
      <c r="AZ28" s="76"/>
      <c r="BA28" s="76"/>
      <c r="BB28" s="76"/>
      <c r="BY28" s="76"/>
      <c r="BZ28" s="76"/>
      <c r="CA28" s="76"/>
      <c r="CB28" s="76"/>
      <c r="CC28" s="76"/>
      <c r="CD28" s="76"/>
    </row>
    <row r="29" spans="10:82" ht="12.75">
      <c r="J29" s="76"/>
      <c r="AW29" s="76"/>
      <c r="AX29" s="76"/>
      <c r="AY29" s="76"/>
      <c r="AZ29" s="76"/>
      <c r="BA29" s="76"/>
      <c r="BB29" s="76"/>
      <c r="BY29" s="76"/>
      <c r="BZ29" s="76"/>
      <c r="CA29" s="76"/>
      <c r="CB29" s="76"/>
      <c r="CC29" s="76"/>
      <c r="CD29" s="76"/>
    </row>
    <row r="30" spans="10:82" ht="12.75">
      <c r="J30" s="76"/>
      <c r="AW30" s="76"/>
      <c r="AX30" s="76"/>
      <c r="AY30" s="76"/>
      <c r="AZ30" s="76"/>
      <c r="BA30" s="76"/>
      <c r="BB30" s="76"/>
      <c r="BY30" s="76"/>
      <c r="BZ30" s="76"/>
      <c r="CA30" s="76"/>
      <c r="CB30" s="76"/>
      <c r="CC30" s="76"/>
      <c r="CD30" s="76"/>
    </row>
    <row r="31" spans="10:82" ht="12.75">
      <c r="J31" s="76"/>
      <c r="AW31" s="76"/>
      <c r="AX31" s="76"/>
      <c r="AY31" s="76"/>
      <c r="AZ31" s="76"/>
      <c r="BA31" s="76"/>
      <c r="BB31" s="76"/>
      <c r="BY31" s="76"/>
      <c r="BZ31" s="76"/>
      <c r="CA31" s="76"/>
      <c r="CB31" s="76"/>
      <c r="CC31" s="76"/>
      <c r="CD31" s="76"/>
    </row>
    <row r="32" spans="10:82" ht="12.75">
      <c r="J32" s="76"/>
      <c r="AW32" s="76"/>
      <c r="AX32" s="76"/>
      <c r="AY32" s="76"/>
      <c r="AZ32" s="76"/>
      <c r="BA32" s="76"/>
      <c r="BB32" s="76"/>
      <c r="BY32" s="76"/>
      <c r="BZ32" s="76"/>
      <c r="CA32" s="76"/>
      <c r="CB32" s="76"/>
      <c r="CC32" s="76"/>
      <c r="CD32" s="76"/>
    </row>
    <row r="33" spans="10:82" ht="12.75">
      <c r="J33" s="76"/>
      <c r="AW33" s="76"/>
      <c r="AX33" s="76"/>
      <c r="AY33" s="76"/>
      <c r="AZ33" s="76"/>
      <c r="BA33" s="76"/>
      <c r="BB33" s="76"/>
      <c r="BY33" s="76"/>
      <c r="BZ33" s="76"/>
      <c r="CA33" s="76"/>
      <c r="CB33" s="76"/>
      <c r="CC33" s="76"/>
      <c r="CD33" s="76"/>
    </row>
    <row r="34" spans="10:82" ht="12.75">
      <c r="J34" s="76"/>
      <c r="AW34" s="76"/>
      <c r="AX34" s="76"/>
      <c r="AY34" s="76"/>
      <c r="AZ34" s="76"/>
      <c r="BA34" s="76"/>
      <c r="BB34" s="76"/>
      <c r="BY34" s="76"/>
      <c r="BZ34" s="76"/>
      <c r="CA34" s="76"/>
      <c r="CB34" s="76"/>
      <c r="CC34" s="76"/>
      <c r="CD34" s="76"/>
    </row>
    <row r="35" spans="10:82" ht="12.75">
      <c r="J35" s="76"/>
      <c r="AW35" s="76"/>
      <c r="AX35" s="76"/>
      <c r="AY35" s="76"/>
      <c r="AZ35" s="76"/>
      <c r="BA35" s="76"/>
      <c r="BB35" s="76"/>
      <c r="BY35" s="76"/>
      <c r="BZ35" s="76"/>
      <c r="CA35" s="76"/>
      <c r="CB35" s="76"/>
      <c r="CC35" s="76"/>
      <c r="CD35" s="76"/>
    </row>
    <row r="36" spans="10:82" ht="12.75">
      <c r="J36" s="76"/>
      <c r="AW36" s="76"/>
      <c r="AX36" s="76"/>
      <c r="AY36" s="76"/>
      <c r="AZ36" s="76"/>
      <c r="BA36" s="76"/>
      <c r="BB36" s="76"/>
      <c r="BY36" s="76"/>
      <c r="BZ36" s="76"/>
      <c r="CA36" s="76"/>
      <c r="CB36" s="76"/>
      <c r="CC36" s="76"/>
      <c r="CD36" s="76"/>
    </row>
    <row r="37" spans="10:82" ht="12.75">
      <c r="J37" s="76"/>
      <c r="AW37" s="76"/>
      <c r="AX37" s="76"/>
      <c r="AY37" s="76"/>
      <c r="AZ37" s="76"/>
      <c r="BA37" s="76"/>
      <c r="BB37" s="76"/>
      <c r="BY37" s="76"/>
      <c r="BZ37" s="76"/>
      <c r="CA37" s="76"/>
      <c r="CB37" s="76"/>
      <c r="CC37" s="76"/>
      <c r="CD37" s="76"/>
    </row>
    <row r="38" spans="10:82" ht="12.75">
      <c r="J38" s="76"/>
      <c r="AW38" s="76"/>
      <c r="AX38" s="76"/>
      <c r="AY38" s="76"/>
      <c r="AZ38" s="76"/>
      <c r="BA38" s="76"/>
      <c r="BB38" s="76"/>
      <c r="BY38" s="76"/>
      <c r="BZ38" s="76"/>
      <c r="CA38" s="76"/>
      <c r="CB38" s="76"/>
      <c r="CC38" s="76"/>
      <c r="CD38" s="76"/>
    </row>
    <row r="39" spans="10:82" ht="12.75">
      <c r="J39" s="76"/>
      <c r="AW39" s="76"/>
      <c r="AX39" s="76"/>
      <c r="AY39" s="76"/>
      <c r="AZ39" s="76"/>
      <c r="BA39" s="76"/>
      <c r="BB39" s="76"/>
      <c r="BY39" s="76"/>
      <c r="BZ39" s="76"/>
      <c r="CA39" s="76"/>
      <c r="CB39" s="76"/>
      <c r="CC39" s="76"/>
      <c r="CD39" s="76"/>
    </row>
    <row r="40" spans="10:82" ht="12.75">
      <c r="J40" s="76"/>
      <c r="AW40" s="76"/>
      <c r="AX40" s="76"/>
      <c r="AY40" s="76"/>
      <c r="AZ40" s="76"/>
      <c r="BA40" s="76"/>
      <c r="BB40" s="76"/>
      <c r="BY40" s="76"/>
      <c r="BZ40" s="76"/>
      <c r="CA40" s="76"/>
      <c r="CB40" s="76"/>
      <c r="CC40" s="76"/>
      <c r="CD40" s="76"/>
    </row>
    <row r="41" spans="10:82" ht="12.75">
      <c r="J41" s="76"/>
      <c r="AW41" s="76"/>
      <c r="AX41" s="76"/>
      <c r="AY41" s="76"/>
      <c r="AZ41" s="76"/>
      <c r="BA41" s="76"/>
      <c r="BB41" s="76"/>
      <c r="BY41" s="76"/>
      <c r="BZ41" s="76"/>
      <c r="CA41" s="76"/>
      <c r="CB41" s="76"/>
      <c r="CC41" s="76"/>
      <c r="CD41" s="76"/>
    </row>
    <row r="42" spans="10:82" ht="12.75">
      <c r="J42" s="76"/>
      <c r="AW42" s="76"/>
      <c r="AX42" s="76"/>
      <c r="AY42" s="76"/>
      <c r="AZ42" s="76"/>
      <c r="BA42" s="76"/>
      <c r="BB42" s="76"/>
      <c r="BY42" s="76"/>
      <c r="BZ42" s="76"/>
      <c r="CA42" s="76"/>
      <c r="CB42" s="76"/>
      <c r="CC42" s="76"/>
      <c r="CD42" s="76"/>
    </row>
    <row r="43" spans="10:82" ht="12.75">
      <c r="J43" s="76"/>
      <c r="AW43" s="76"/>
      <c r="AX43" s="76"/>
      <c r="AY43" s="76"/>
      <c r="AZ43" s="76"/>
      <c r="BA43" s="76"/>
      <c r="BB43" s="76"/>
      <c r="BY43" s="76"/>
      <c r="BZ43" s="76"/>
      <c r="CA43" s="76"/>
      <c r="CB43" s="76"/>
      <c r="CC43" s="76"/>
      <c r="CD43" s="76"/>
    </row>
    <row r="44" spans="10:82" ht="12.75">
      <c r="J44" s="76"/>
      <c r="AW44" s="76"/>
      <c r="AX44" s="76"/>
      <c r="AY44" s="76"/>
      <c r="AZ44" s="76"/>
      <c r="BA44" s="76"/>
      <c r="BB44" s="76"/>
      <c r="BY44" s="76"/>
      <c r="BZ44" s="76"/>
      <c r="CA44" s="76"/>
      <c r="CB44" s="76"/>
      <c r="CC44" s="76"/>
      <c r="CD44" s="76"/>
    </row>
    <row r="45" spans="10:82" ht="12.75">
      <c r="J45" s="76"/>
      <c r="AW45" s="76"/>
      <c r="AX45" s="76"/>
      <c r="AY45" s="76"/>
      <c r="AZ45" s="76"/>
      <c r="BA45" s="76"/>
      <c r="BB45" s="76"/>
      <c r="BY45" s="76"/>
      <c r="BZ45" s="76"/>
      <c r="CA45" s="76"/>
      <c r="CB45" s="76"/>
      <c r="CC45" s="76"/>
      <c r="CD45" s="76"/>
    </row>
    <row r="46" spans="10:82" ht="12.75">
      <c r="J46" s="76"/>
      <c r="AW46" s="76"/>
      <c r="AX46" s="76"/>
      <c r="AY46" s="76"/>
      <c r="AZ46" s="76"/>
      <c r="BA46" s="76"/>
      <c r="BB46" s="76"/>
      <c r="BY46" s="76"/>
      <c r="BZ46" s="76"/>
      <c r="CA46" s="76"/>
      <c r="CB46" s="76"/>
      <c r="CC46" s="76"/>
      <c r="CD46" s="76"/>
    </row>
    <row r="47" spans="49:82" ht="12.75">
      <c r="AW47" s="76"/>
      <c r="AX47" s="76"/>
      <c r="AY47" s="76"/>
      <c r="AZ47" s="76"/>
      <c r="BA47" s="76"/>
      <c r="BB47" s="76"/>
      <c r="BY47" s="76"/>
      <c r="BZ47" s="76"/>
      <c r="CA47" s="76"/>
      <c r="CB47" s="76"/>
      <c r="CC47" s="76"/>
      <c r="CD47" s="76"/>
    </row>
  </sheetData>
  <sheetProtection/>
  <autoFilter ref="A2:AB22"/>
  <mergeCells count="5">
    <mergeCell ref="K1:AB1"/>
    <mergeCell ref="AD1:AU1"/>
    <mergeCell ref="BY1:CD1"/>
    <mergeCell ref="BF1:BW1"/>
    <mergeCell ref="AW1:BB1"/>
  </mergeCells>
  <conditionalFormatting sqref="B2">
    <cfRule type="duplicateValues" priority="72" dxfId="2" stopIfTrue="1">
      <formula>AND(COUNTIF($B$2:$B$2,B2)&gt;1,NOT(ISBLANK(B2)))</formula>
    </cfRule>
  </conditionalFormatting>
  <conditionalFormatting sqref="B7:B8">
    <cfRule type="duplicateValues" priority="445" dxfId="2" stopIfTrue="1">
      <formula>AND(COUNTIF($B$7:$B$8,B7)&gt;1,NOT(ISBLANK(B7)))</formula>
    </cfRule>
  </conditionalFormatting>
  <conditionalFormatting sqref="B14:B22">
    <cfRule type="duplicateValues" priority="35" dxfId="1" stopIfTrue="1">
      <formula>AND(COUNTIF($B$14:$B$22,B14)&gt;1,NOT(ISBLANK(B14)))</formula>
    </cfRule>
  </conditionalFormatting>
  <conditionalFormatting sqref="B14:B22">
    <cfRule type="duplicateValues" priority="36" dxfId="0" stopIfTrue="1">
      <formula>AND(COUNTIF($B$14:$B$22,B14)&gt;1,NOT(ISBLANK(B14)))</formula>
    </cfRule>
  </conditionalFormatting>
  <conditionalFormatting sqref="B5:B9">
    <cfRule type="duplicateValues" priority="29" dxfId="2" stopIfTrue="1">
      <formula>AND(COUNTIF($B$5:$B$9,B5)&gt;1,NOT(ISBLANK(B5)))</formula>
    </cfRule>
  </conditionalFormatting>
  <conditionalFormatting sqref="B11:B12">
    <cfRule type="duplicateValues" priority="24" dxfId="2" stopIfTrue="1">
      <formula>AND(COUNTIF($B$11:$B$12,B11)&gt;1,NOT(ISBLANK(B11)))</formula>
    </cfRule>
  </conditionalFormatting>
  <conditionalFormatting sqref="B13">
    <cfRule type="duplicateValues" priority="19" dxfId="2" stopIfTrue="1">
      <formula>AND(COUNTIF($B$13:$B$13,B13)&gt;1,NOT(ISBLANK(B13)))</formula>
    </cfRule>
  </conditionalFormatting>
  <conditionalFormatting sqref="B3:B4">
    <cfRule type="duplicateValues" priority="14" dxfId="2" stopIfTrue="1">
      <formula>AND(COUNTIF($B$3:$B$4,B3)&gt;1,NOT(ISBLANK(B3)))</formula>
    </cfRule>
  </conditionalFormatting>
  <conditionalFormatting sqref="B9:B10">
    <cfRule type="duplicateValues" priority="9" dxfId="2" stopIfTrue="1">
      <formula>AND(COUNTIF($B$9:$B$10,B9)&gt;1,NOT(ISBLANK(B9)))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7"/>
  <sheetViews>
    <sheetView zoomScalePageLayoutView="0" workbookViewId="0" topLeftCell="A1">
      <pane xSplit="2" ySplit="2" topLeftCell="C2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8" sqref="E48"/>
    </sheetView>
  </sheetViews>
  <sheetFormatPr defaultColWidth="11.421875" defaultRowHeight="12.75"/>
  <cols>
    <col min="1" max="1" width="23.00390625" style="0" bestFit="1" customWidth="1"/>
    <col min="2" max="2" width="26.8515625" style="50" bestFit="1" customWidth="1"/>
    <col min="3" max="3" width="6.140625" style="50" customWidth="1"/>
    <col min="4" max="4" width="5.8515625" style="50" bestFit="1" customWidth="1"/>
    <col min="5" max="5" width="12.421875" style="50" bestFit="1" customWidth="1"/>
    <col min="6" max="6" width="11.421875" style="50" customWidth="1"/>
    <col min="7" max="7" width="8.8515625" style="50" customWidth="1"/>
    <col min="8" max="8" width="9.421875" style="50" customWidth="1"/>
    <col min="9" max="9" width="10.140625" style="50" customWidth="1"/>
    <col min="10" max="10" width="11.421875" style="50" customWidth="1"/>
    <col min="11" max="11" width="48.00390625" style="50" bestFit="1" customWidth="1"/>
    <col min="12" max="12" width="80.140625" style="50" bestFit="1" customWidth="1"/>
    <col min="13" max="13" width="13.140625" style="50" customWidth="1"/>
    <col min="14" max="14" width="13.00390625" style="51" customWidth="1"/>
    <col min="15" max="15" width="13.00390625" style="53" customWidth="1"/>
    <col min="16" max="17" width="11.421875" style="50" customWidth="1"/>
    <col min="18" max="35" width="5.00390625" style="54" bestFit="1" customWidth="1"/>
    <col min="36" max="36" width="2.00390625" style="52" customWidth="1"/>
    <col min="37" max="39" width="5.8515625" style="52" bestFit="1" customWidth="1"/>
    <col min="40" max="42" width="6.7109375" style="52" bestFit="1" customWidth="1"/>
    <col min="43" max="16384" width="11.421875" style="50" customWidth="1"/>
  </cols>
  <sheetData>
    <row r="1" spans="12:42" ht="12.75">
      <c r="L1" s="32"/>
      <c r="M1" s="32"/>
      <c r="N1" s="35"/>
      <c r="O1" s="37"/>
      <c r="R1" s="100" t="s">
        <v>407</v>
      </c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1"/>
      <c r="AJ1" s="39"/>
      <c r="AK1" s="104" t="s">
        <v>563</v>
      </c>
      <c r="AL1" s="105"/>
      <c r="AM1" s="105"/>
      <c r="AN1" s="105"/>
      <c r="AO1" s="105"/>
      <c r="AP1" s="106"/>
    </row>
    <row r="2" spans="1:42" s="31" customFormat="1" ht="36.75">
      <c r="A2" s="73" t="s">
        <v>254</v>
      </c>
      <c r="B2" s="13" t="s">
        <v>524</v>
      </c>
      <c r="C2" s="68" t="s">
        <v>507</v>
      </c>
      <c r="D2" s="68" t="s">
        <v>508</v>
      </c>
      <c r="E2" s="13" t="s">
        <v>504</v>
      </c>
      <c r="F2" s="13" t="s">
        <v>505</v>
      </c>
      <c r="G2" s="68" t="s">
        <v>530</v>
      </c>
      <c r="H2" s="68" t="s">
        <v>531</v>
      </c>
      <c r="I2" s="13" t="s">
        <v>27</v>
      </c>
      <c r="J2" s="68" t="s">
        <v>583</v>
      </c>
      <c r="K2" s="13" t="s">
        <v>506</v>
      </c>
      <c r="L2" s="14" t="s">
        <v>132</v>
      </c>
      <c r="M2" s="34" t="s">
        <v>577</v>
      </c>
      <c r="N2" s="34" t="s">
        <v>576</v>
      </c>
      <c r="O2" s="36" t="s">
        <v>41</v>
      </c>
      <c r="P2" s="13" t="s">
        <v>6</v>
      </c>
      <c r="Q2" s="13" t="s">
        <v>42</v>
      </c>
      <c r="R2" s="72">
        <v>100</v>
      </c>
      <c r="S2" s="72">
        <v>125</v>
      </c>
      <c r="T2" s="72">
        <v>160</v>
      </c>
      <c r="U2" s="72">
        <v>200</v>
      </c>
      <c r="V2" s="72">
        <v>250</v>
      </c>
      <c r="W2" s="72">
        <v>315</v>
      </c>
      <c r="X2" s="72">
        <v>400</v>
      </c>
      <c r="Y2" s="72">
        <v>500</v>
      </c>
      <c r="Z2" s="72">
        <v>630</v>
      </c>
      <c r="AA2" s="72">
        <v>800</v>
      </c>
      <c r="AB2" s="72">
        <v>1000</v>
      </c>
      <c r="AC2" s="72">
        <v>1250</v>
      </c>
      <c r="AD2" s="72">
        <v>1600</v>
      </c>
      <c r="AE2" s="72">
        <v>2000</v>
      </c>
      <c r="AF2" s="72">
        <v>2500</v>
      </c>
      <c r="AG2" s="72">
        <v>3150</v>
      </c>
      <c r="AH2" s="72">
        <v>4000</v>
      </c>
      <c r="AI2" s="72">
        <v>5000</v>
      </c>
      <c r="AJ2" s="72"/>
      <c r="AK2" s="72">
        <v>125</v>
      </c>
      <c r="AL2" s="72">
        <v>250</v>
      </c>
      <c r="AM2" s="72">
        <v>500</v>
      </c>
      <c r="AN2" s="72">
        <v>1000</v>
      </c>
      <c r="AO2" s="72">
        <v>2000</v>
      </c>
      <c r="AP2" s="72">
        <v>4000</v>
      </c>
    </row>
    <row r="3" spans="1:42" ht="12.75">
      <c r="A3" s="74" t="s">
        <v>584</v>
      </c>
      <c r="B3" s="40" t="s">
        <v>136</v>
      </c>
      <c r="C3" s="40">
        <v>150</v>
      </c>
      <c r="D3" s="40">
        <v>40</v>
      </c>
      <c r="E3" s="41" t="s">
        <v>500</v>
      </c>
      <c r="F3" s="40" t="s">
        <v>496</v>
      </c>
      <c r="G3" s="40">
        <v>150</v>
      </c>
      <c r="H3" s="40">
        <v>0</v>
      </c>
      <c r="I3" s="40" t="s">
        <v>88</v>
      </c>
      <c r="J3" s="40" t="s">
        <v>95</v>
      </c>
      <c r="K3" s="40" t="s">
        <v>512</v>
      </c>
      <c r="L3" s="42"/>
      <c r="M3" s="42"/>
      <c r="N3" s="43"/>
      <c r="O3" s="44" t="s">
        <v>77</v>
      </c>
      <c r="P3" s="45" t="s">
        <v>3</v>
      </c>
      <c r="Q3" s="40" t="s">
        <v>29</v>
      </c>
      <c r="R3" s="93">
        <v>0.06</v>
      </c>
      <c r="S3" s="93">
        <v>0.19</v>
      </c>
      <c r="T3" s="93">
        <v>0.21</v>
      </c>
      <c r="U3" s="93">
        <v>0.33</v>
      </c>
      <c r="V3" s="93">
        <v>0.47</v>
      </c>
      <c r="W3" s="93">
        <v>0.49</v>
      </c>
      <c r="X3" s="93">
        <v>0.6</v>
      </c>
      <c r="Y3" s="93">
        <v>0.59</v>
      </c>
      <c r="Z3" s="93">
        <v>0.52</v>
      </c>
      <c r="AA3" s="93">
        <v>0.58</v>
      </c>
      <c r="AB3" s="93">
        <v>0.64</v>
      </c>
      <c r="AC3" s="93">
        <v>0.79</v>
      </c>
      <c r="AD3" s="93">
        <v>0.85</v>
      </c>
      <c r="AE3" s="93">
        <v>0.81</v>
      </c>
      <c r="AF3" s="93">
        <v>0.82</v>
      </c>
      <c r="AG3" s="93">
        <v>0.77</v>
      </c>
      <c r="AH3" s="93">
        <v>0.73</v>
      </c>
      <c r="AI3" s="93">
        <v>0.68</v>
      </c>
      <c r="AJ3" s="69"/>
      <c r="AK3" s="93">
        <f>IF(AVERAGE(R3:T3)&lt;1.01,ROUND(AVERAGE(R3:T3)/0.05,0)*0.05,1)</f>
        <v>0.15000000000000002</v>
      </c>
      <c r="AL3" s="93">
        <f aca="true" t="shared" si="0" ref="AL3:AL57">IF(AVERAGE(U3:W3)&lt;1.01,ROUND(AVERAGE(U3:W3)/0.05,0)*0.05,1)</f>
        <v>0.45</v>
      </c>
      <c r="AM3" s="93">
        <f aca="true" t="shared" si="1" ref="AM3:AM57">IF(AVERAGE(X3:Z3)&lt;1.01,ROUND(AVERAGE(X3:Z3)/0.05,0)*0.05,1)</f>
        <v>0.55</v>
      </c>
      <c r="AN3" s="93">
        <f aca="true" t="shared" si="2" ref="AN3:AN57">IF(AVERAGE(AA3:AC3)&lt;1.01,ROUND(AVERAGE(AA3:AC3)/0.05,0)*0.05,1)</f>
        <v>0.65</v>
      </c>
      <c r="AO3" s="93">
        <f aca="true" t="shared" si="3" ref="AO3:AO57">IF(AVERAGE(AD3:AF3)&lt;1.01,ROUND(AVERAGE(AD3:AF3)/0.05,0)*0.05,1)</f>
        <v>0.8500000000000001</v>
      </c>
      <c r="AP3" s="93">
        <f aca="true" t="shared" si="4" ref="AP3:AP57">IF(AVERAGE(AG3:AI3)&lt;1.01,ROUND(AVERAGE(AG3:AI3)/0.05,0)*0.05,1)</f>
        <v>0.75</v>
      </c>
    </row>
    <row r="4" spans="1:42" ht="12.75">
      <c r="A4" s="75" t="s">
        <v>585</v>
      </c>
      <c r="B4" s="40" t="s">
        <v>137</v>
      </c>
      <c r="C4" s="40">
        <v>150</v>
      </c>
      <c r="D4" s="40">
        <v>40</v>
      </c>
      <c r="E4" s="41" t="s">
        <v>500</v>
      </c>
      <c r="F4" s="40" t="s">
        <v>496</v>
      </c>
      <c r="G4" s="40">
        <v>300</v>
      </c>
      <c r="H4" s="40">
        <v>0</v>
      </c>
      <c r="I4" s="40" t="s">
        <v>88</v>
      </c>
      <c r="J4" s="40" t="s">
        <v>95</v>
      </c>
      <c r="K4" s="40" t="s">
        <v>512</v>
      </c>
      <c r="L4" s="42"/>
      <c r="M4" s="42"/>
      <c r="N4" s="43"/>
      <c r="O4" s="44" t="s">
        <v>459</v>
      </c>
      <c r="P4" s="45" t="s">
        <v>2</v>
      </c>
      <c r="Q4" s="40" t="s">
        <v>518</v>
      </c>
      <c r="R4" s="93">
        <v>0.03</v>
      </c>
      <c r="S4" s="93">
        <v>0.12</v>
      </c>
      <c r="T4" s="93">
        <v>0.12</v>
      </c>
      <c r="U4" s="93">
        <v>0.23</v>
      </c>
      <c r="V4" s="93">
        <v>0.35</v>
      </c>
      <c r="W4" s="93">
        <v>0.34</v>
      </c>
      <c r="X4" s="93">
        <v>0.48</v>
      </c>
      <c r="Y4" s="93">
        <v>0.51</v>
      </c>
      <c r="Z4" s="93">
        <v>0.49</v>
      </c>
      <c r="AA4" s="93">
        <v>0.53</v>
      </c>
      <c r="AB4" s="93">
        <v>0.53</v>
      </c>
      <c r="AC4" s="93">
        <v>0.62</v>
      </c>
      <c r="AD4" s="93">
        <v>0.67</v>
      </c>
      <c r="AE4" s="93">
        <v>0.69</v>
      </c>
      <c r="AF4" s="93">
        <v>0.69</v>
      </c>
      <c r="AG4" s="93">
        <v>0.66</v>
      </c>
      <c r="AH4" s="93">
        <v>0.62</v>
      </c>
      <c r="AI4" s="93">
        <v>0.6</v>
      </c>
      <c r="AJ4" s="69"/>
      <c r="AK4" s="93">
        <f aca="true" t="shared" si="5" ref="AK4:AK57">IF(AVERAGE(R4:T4)&lt;1.01,ROUND(AVERAGE(R4:T4)/0.05,0)*0.05,1)</f>
        <v>0.1</v>
      </c>
      <c r="AL4" s="93">
        <f t="shared" si="0"/>
        <v>0.30000000000000004</v>
      </c>
      <c r="AM4" s="93">
        <f t="shared" si="1"/>
        <v>0.5</v>
      </c>
      <c r="AN4" s="93">
        <f t="shared" si="2"/>
        <v>0.55</v>
      </c>
      <c r="AO4" s="93">
        <f t="shared" si="3"/>
        <v>0.7000000000000001</v>
      </c>
      <c r="AP4" s="93">
        <f t="shared" si="4"/>
        <v>0.65</v>
      </c>
    </row>
    <row r="5" spans="1:42" ht="12.75">
      <c r="A5" s="75" t="s">
        <v>585</v>
      </c>
      <c r="B5" s="40" t="s">
        <v>138</v>
      </c>
      <c r="C5" s="40">
        <v>150</v>
      </c>
      <c r="D5" s="40">
        <v>40</v>
      </c>
      <c r="E5" s="41" t="s">
        <v>500</v>
      </c>
      <c r="F5" s="40" t="s">
        <v>496</v>
      </c>
      <c r="G5" s="40">
        <v>600</v>
      </c>
      <c r="H5" s="40">
        <v>0</v>
      </c>
      <c r="I5" s="40" t="s">
        <v>88</v>
      </c>
      <c r="J5" s="40" t="s">
        <v>95</v>
      </c>
      <c r="K5" s="40" t="s">
        <v>512</v>
      </c>
      <c r="L5" s="42"/>
      <c r="M5" s="42"/>
      <c r="N5" s="43"/>
      <c r="O5" s="44" t="s">
        <v>552</v>
      </c>
      <c r="P5" s="45" t="s">
        <v>2</v>
      </c>
      <c r="Q5" s="40" t="s">
        <v>139</v>
      </c>
      <c r="R5" s="93">
        <v>0.02</v>
      </c>
      <c r="S5" s="93">
        <v>0.06</v>
      </c>
      <c r="T5" s="93">
        <v>0.07</v>
      </c>
      <c r="U5" s="93">
        <v>0.13</v>
      </c>
      <c r="V5" s="93">
        <v>0.22</v>
      </c>
      <c r="W5" s="93">
        <v>0.26</v>
      </c>
      <c r="X5" s="93">
        <v>0.35</v>
      </c>
      <c r="Y5" s="93">
        <v>0.38</v>
      </c>
      <c r="Z5" s="93">
        <v>0.43</v>
      </c>
      <c r="AA5" s="93">
        <v>0.47</v>
      </c>
      <c r="AB5" s="93">
        <v>0.42</v>
      </c>
      <c r="AC5" s="93">
        <v>0.45</v>
      </c>
      <c r="AD5" s="93">
        <v>0.45</v>
      </c>
      <c r="AE5" s="93">
        <v>0.46</v>
      </c>
      <c r="AF5" s="93">
        <v>0.45</v>
      </c>
      <c r="AG5" s="93">
        <v>0.45</v>
      </c>
      <c r="AH5" s="93">
        <v>0.44</v>
      </c>
      <c r="AI5" s="93">
        <v>0.42</v>
      </c>
      <c r="AJ5" s="69"/>
      <c r="AK5" s="93">
        <f t="shared" si="5"/>
        <v>0.05</v>
      </c>
      <c r="AL5" s="93">
        <f t="shared" si="0"/>
        <v>0.2</v>
      </c>
      <c r="AM5" s="93">
        <f t="shared" si="1"/>
        <v>0.4</v>
      </c>
      <c r="AN5" s="93">
        <f t="shared" si="2"/>
        <v>0.45</v>
      </c>
      <c r="AO5" s="93">
        <f t="shared" si="3"/>
        <v>0.45</v>
      </c>
      <c r="AP5" s="93">
        <f t="shared" si="4"/>
        <v>0.45</v>
      </c>
    </row>
    <row r="6" spans="1:42" ht="15">
      <c r="A6" s="74" t="s">
        <v>586</v>
      </c>
      <c r="B6" s="40" t="s">
        <v>140</v>
      </c>
      <c r="C6" s="40">
        <v>150</v>
      </c>
      <c r="D6" s="40">
        <v>40</v>
      </c>
      <c r="E6" s="41" t="s">
        <v>500</v>
      </c>
      <c r="F6" s="40" t="s">
        <v>496</v>
      </c>
      <c r="G6" s="40">
        <v>150</v>
      </c>
      <c r="H6" s="40">
        <v>200</v>
      </c>
      <c r="I6" s="40" t="s">
        <v>88</v>
      </c>
      <c r="J6" s="40" t="s">
        <v>95</v>
      </c>
      <c r="K6" s="40" t="s">
        <v>512</v>
      </c>
      <c r="L6" s="42"/>
      <c r="M6" s="42"/>
      <c r="N6" s="43"/>
      <c r="O6" s="44" t="s">
        <v>553</v>
      </c>
      <c r="P6" s="45" t="s">
        <v>2</v>
      </c>
      <c r="Q6" s="40" t="s">
        <v>519</v>
      </c>
      <c r="R6" s="93">
        <v>0.07</v>
      </c>
      <c r="S6" s="93">
        <v>0.16</v>
      </c>
      <c r="T6" s="93">
        <v>0.21</v>
      </c>
      <c r="U6" s="93">
        <v>0.26</v>
      </c>
      <c r="V6" s="93">
        <v>0.3</v>
      </c>
      <c r="W6" s="93">
        <v>0.3</v>
      </c>
      <c r="X6" s="93">
        <v>0.33</v>
      </c>
      <c r="Y6" s="93">
        <v>0.44</v>
      </c>
      <c r="Z6" s="93">
        <v>0.56</v>
      </c>
      <c r="AA6" s="93">
        <v>0.71</v>
      </c>
      <c r="AB6" s="93">
        <v>0.73</v>
      </c>
      <c r="AC6" s="94">
        <v>0.83</v>
      </c>
      <c r="AD6" s="93">
        <v>0.85</v>
      </c>
      <c r="AE6" s="93">
        <v>0.87</v>
      </c>
      <c r="AF6" s="93">
        <v>0.84</v>
      </c>
      <c r="AG6" s="93">
        <v>0.79</v>
      </c>
      <c r="AH6" s="93">
        <v>0.72</v>
      </c>
      <c r="AI6" s="94">
        <v>0.65</v>
      </c>
      <c r="AJ6" s="69"/>
      <c r="AK6" s="93">
        <f t="shared" si="5"/>
        <v>0.15000000000000002</v>
      </c>
      <c r="AL6" s="93">
        <f t="shared" si="0"/>
        <v>0.30000000000000004</v>
      </c>
      <c r="AM6" s="93">
        <f t="shared" si="1"/>
        <v>0.45</v>
      </c>
      <c r="AN6" s="93">
        <f t="shared" si="2"/>
        <v>0.75</v>
      </c>
      <c r="AO6" s="93">
        <f t="shared" si="3"/>
        <v>0.8500000000000001</v>
      </c>
      <c r="AP6" s="93">
        <f t="shared" si="4"/>
        <v>0.7000000000000001</v>
      </c>
    </row>
    <row r="7" spans="1:42" ht="12.75">
      <c r="A7" s="75" t="s">
        <v>585</v>
      </c>
      <c r="B7" s="40" t="s">
        <v>141</v>
      </c>
      <c r="C7" s="40">
        <v>150</v>
      </c>
      <c r="D7" s="40">
        <v>40</v>
      </c>
      <c r="E7" s="41" t="s">
        <v>500</v>
      </c>
      <c r="F7" s="40" t="s">
        <v>496</v>
      </c>
      <c r="G7" s="40">
        <v>300</v>
      </c>
      <c r="H7" s="40">
        <v>200</v>
      </c>
      <c r="I7" s="40" t="s">
        <v>88</v>
      </c>
      <c r="J7" s="40" t="s">
        <v>95</v>
      </c>
      <c r="K7" s="40" t="s">
        <v>512</v>
      </c>
      <c r="L7" s="42"/>
      <c r="M7" s="42"/>
      <c r="N7" s="43"/>
      <c r="O7" s="44" t="s">
        <v>554</v>
      </c>
      <c r="P7" s="45" t="s">
        <v>2</v>
      </c>
      <c r="Q7" s="40" t="s">
        <v>37</v>
      </c>
      <c r="R7" s="93">
        <v>0.04</v>
      </c>
      <c r="S7" s="93">
        <v>0.11</v>
      </c>
      <c r="T7" s="93">
        <v>0.11</v>
      </c>
      <c r="U7" s="93">
        <v>0.18</v>
      </c>
      <c r="V7" s="93">
        <v>0.2</v>
      </c>
      <c r="W7" s="93">
        <v>0.19</v>
      </c>
      <c r="X7" s="93">
        <v>0.23</v>
      </c>
      <c r="Y7" s="93">
        <v>0.29</v>
      </c>
      <c r="Z7" s="93">
        <v>0.39</v>
      </c>
      <c r="AA7" s="93">
        <v>0.57</v>
      </c>
      <c r="AB7" s="93">
        <v>0.58</v>
      </c>
      <c r="AC7" s="93">
        <v>0.65</v>
      </c>
      <c r="AD7" s="93">
        <v>0.73</v>
      </c>
      <c r="AE7" s="93">
        <v>0.69</v>
      </c>
      <c r="AF7" s="93">
        <v>0.7</v>
      </c>
      <c r="AG7" s="93">
        <v>0.66</v>
      </c>
      <c r="AH7" s="93">
        <v>0.63</v>
      </c>
      <c r="AI7" s="93">
        <v>0.58</v>
      </c>
      <c r="AJ7" s="69"/>
      <c r="AK7" s="93">
        <f t="shared" si="5"/>
        <v>0.1</v>
      </c>
      <c r="AL7" s="93">
        <f t="shared" si="0"/>
        <v>0.2</v>
      </c>
      <c r="AM7" s="93">
        <f t="shared" si="1"/>
        <v>0.30000000000000004</v>
      </c>
      <c r="AN7" s="93">
        <f t="shared" si="2"/>
        <v>0.6000000000000001</v>
      </c>
      <c r="AO7" s="93">
        <f t="shared" si="3"/>
        <v>0.7000000000000001</v>
      </c>
      <c r="AP7" s="93">
        <f t="shared" si="4"/>
        <v>0.6000000000000001</v>
      </c>
    </row>
    <row r="8" spans="1:42" ht="12.75">
      <c r="A8" s="75" t="s">
        <v>585</v>
      </c>
      <c r="B8" s="40" t="s">
        <v>142</v>
      </c>
      <c r="C8" s="40">
        <v>150</v>
      </c>
      <c r="D8" s="40">
        <v>40</v>
      </c>
      <c r="E8" s="41" t="s">
        <v>500</v>
      </c>
      <c r="F8" s="40" t="s">
        <v>496</v>
      </c>
      <c r="G8" s="40">
        <v>600</v>
      </c>
      <c r="H8" s="40">
        <v>200</v>
      </c>
      <c r="I8" s="40" t="s">
        <v>88</v>
      </c>
      <c r="J8" s="40" t="s">
        <v>95</v>
      </c>
      <c r="K8" s="40" t="s">
        <v>512</v>
      </c>
      <c r="L8" s="42"/>
      <c r="M8" s="42"/>
      <c r="N8" s="43"/>
      <c r="O8" s="44" t="s">
        <v>555</v>
      </c>
      <c r="P8" s="45" t="s">
        <v>2</v>
      </c>
      <c r="Q8" s="40" t="s">
        <v>520</v>
      </c>
      <c r="R8" s="93">
        <v>0.02</v>
      </c>
      <c r="S8" s="93">
        <v>0.06</v>
      </c>
      <c r="T8" s="93">
        <v>0.06</v>
      </c>
      <c r="U8" s="93">
        <v>0.1</v>
      </c>
      <c r="V8" s="93">
        <v>0.14</v>
      </c>
      <c r="W8" s="93">
        <v>0.14</v>
      </c>
      <c r="X8" s="93">
        <v>0.17</v>
      </c>
      <c r="Y8" s="93">
        <v>0.18</v>
      </c>
      <c r="Z8" s="93">
        <v>0.26</v>
      </c>
      <c r="AA8" s="93">
        <v>0.39</v>
      </c>
      <c r="AB8" s="93">
        <v>0.43</v>
      </c>
      <c r="AC8" s="93">
        <v>0.48</v>
      </c>
      <c r="AD8" s="93">
        <v>0.48</v>
      </c>
      <c r="AE8" s="93">
        <v>0.45</v>
      </c>
      <c r="AF8" s="93">
        <v>0.45</v>
      </c>
      <c r="AG8" s="93">
        <v>0.45</v>
      </c>
      <c r="AH8" s="93">
        <v>0.43</v>
      </c>
      <c r="AI8" s="93">
        <v>0.4</v>
      </c>
      <c r="AJ8" s="69"/>
      <c r="AK8" s="93">
        <f t="shared" si="5"/>
        <v>0.05</v>
      </c>
      <c r="AL8" s="93">
        <f t="shared" si="0"/>
        <v>0.15000000000000002</v>
      </c>
      <c r="AM8" s="93">
        <f t="shared" si="1"/>
        <v>0.2</v>
      </c>
      <c r="AN8" s="93">
        <f t="shared" si="2"/>
        <v>0.45</v>
      </c>
      <c r="AO8" s="93">
        <f t="shared" si="3"/>
        <v>0.45</v>
      </c>
      <c r="AP8" s="93">
        <f t="shared" si="4"/>
        <v>0.45</v>
      </c>
    </row>
    <row r="9" spans="1:42" ht="12.75">
      <c r="A9" s="75" t="s">
        <v>585</v>
      </c>
      <c r="B9" s="40" t="s">
        <v>143</v>
      </c>
      <c r="C9" s="40">
        <v>300</v>
      </c>
      <c r="D9" s="40">
        <v>40</v>
      </c>
      <c r="E9" s="41" t="s">
        <v>500</v>
      </c>
      <c r="F9" s="40" t="s">
        <v>496</v>
      </c>
      <c r="G9" s="40">
        <v>150</v>
      </c>
      <c r="H9" s="40">
        <v>0</v>
      </c>
      <c r="I9" s="40" t="s">
        <v>88</v>
      </c>
      <c r="J9" s="40" t="s">
        <v>95</v>
      </c>
      <c r="K9" s="40" t="s">
        <v>512</v>
      </c>
      <c r="L9" s="42"/>
      <c r="M9" s="42"/>
      <c r="N9" s="43"/>
      <c r="O9" s="44" t="s">
        <v>556</v>
      </c>
      <c r="P9" s="45" t="s">
        <v>3</v>
      </c>
      <c r="Q9" s="40" t="s">
        <v>521</v>
      </c>
      <c r="R9" s="93">
        <v>0.17</v>
      </c>
      <c r="S9" s="93">
        <v>0.32</v>
      </c>
      <c r="T9" s="93">
        <v>0.48</v>
      </c>
      <c r="U9" s="93">
        <v>0.52</v>
      </c>
      <c r="V9" s="93">
        <v>0.48</v>
      </c>
      <c r="W9" s="93">
        <v>0.45</v>
      </c>
      <c r="X9" s="93">
        <v>0.53</v>
      </c>
      <c r="Y9" s="93">
        <v>0.65</v>
      </c>
      <c r="Z9" s="93">
        <v>0.81</v>
      </c>
      <c r="AA9" s="93">
        <v>0.89</v>
      </c>
      <c r="AB9" s="93">
        <v>0.84</v>
      </c>
      <c r="AC9" s="93">
        <v>0.87</v>
      </c>
      <c r="AD9" s="93">
        <v>0.85</v>
      </c>
      <c r="AE9" s="93">
        <v>0.84</v>
      </c>
      <c r="AF9" s="93">
        <v>0.86</v>
      </c>
      <c r="AG9" s="93">
        <v>0.8</v>
      </c>
      <c r="AH9" s="93">
        <v>0.77</v>
      </c>
      <c r="AI9" s="93">
        <v>0.7</v>
      </c>
      <c r="AJ9" s="69"/>
      <c r="AK9" s="93">
        <f t="shared" si="5"/>
        <v>0.30000000000000004</v>
      </c>
      <c r="AL9" s="93">
        <f t="shared" si="0"/>
        <v>0.5</v>
      </c>
      <c r="AM9" s="93">
        <f t="shared" si="1"/>
        <v>0.65</v>
      </c>
      <c r="AN9" s="93">
        <f t="shared" si="2"/>
        <v>0.8500000000000001</v>
      </c>
      <c r="AO9" s="93">
        <f t="shared" si="3"/>
        <v>0.8500000000000001</v>
      </c>
      <c r="AP9" s="93">
        <f t="shared" si="4"/>
        <v>0.75</v>
      </c>
    </row>
    <row r="10" spans="1:42" ht="12.75">
      <c r="A10" s="75" t="s">
        <v>585</v>
      </c>
      <c r="B10" s="40" t="s">
        <v>144</v>
      </c>
      <c r="C10" s="40">
        <v>300</v>
      </c>
      <c r="D10" s="40">
        <v>40</v>
      </c>
      <c r="E10" s="41" t="s">
        <v>500</v>
      </c>
      <c r="F10" s="40" t="s">
        <v>496</v>
      </c>
      <c r="G10" s="40">
        <v>300</v>
      </c>
      <c r="H10" s="40">
        <v>0</v>
      </c>
      <c r="I10" s="40" t="s">
        <v>88</v>
      </c>
      <c r="J10" s="40" t="s">
        <v>95</v>
      </c>
      <c r="K10" s="40" t="s">
        <v>512</v>
      </c>
      <c r="L10" s="42"/>
      <c r="M10" s="42"/>
      <c r="N10" s="43"/>
      <c r="O10" s="44" t="s">
        <v>557</v>
      </c>
      <c r="P10" s="45" t="s">
        <v>3</v>
      </c>
      <c r="Q10" s="40" t="s">
        <v>29</v>
      </c>
      <c r="R10" s="93">
        <v>0.11</v>
      </c>
      <c r="S10" s="93">
        <v>0.24</v>
      </c>
      <c r="T10" s="93">
        <v>0.37</v>
      </c>
      <c r="U10" s="93">
        <v>0.48</v>
      </c>
      <c r="V10" s="93">
        <v>0.43</v>
      </c>
      <c r="W10" s="93">
        <v>0.38</v>
      </c>
      <c r="X10" s="93">
        <v>0.42</v>
      </c>
      <c r="Y10" s="93">
        <v>0.45</v>
      </c>
      <c r="Z10" s="93">
        <v>0.62</v>
      </c>
      <c r="AA10" s="93">
        <v>0.77</v>
      </c>
      <c r="AB10" s="93">
        <v>0.82</v>
      </c>
      <c r="AC10" s="93">
        <v>0.8</v>
      </c>
      <c r="AD10" s="93">
        <v>0.82</v>
      </c>
      <c r="AE10" s="93">
        <v>0.8</v>
      </c>
      <c r="AF10" s="93">
        <v>0.83</v>
      </c>
      <c r="AG10" s="93">
        <v>0.78</v>
      </c>
      <c r="AH10" s="93">
        <v>0.74</v>
      </c>
      <c r="AI10" s="93">
        <v>0.71</v>
      </c>
      <c r="AJ10" s="69"/>
      <c r="AK10" s="93">
        <f t="shared" si="5"/>
        <v>0.25</v>
      </c>
      <c r="AL10" s="93">
        <f t="shared" si="0"/>
        <v>0.45</v>
      </c>
      <c r="AM10" s="93">
        <f t="shared" si="1"/>
        <v>0.5</v>
      </c>
      <c r="AN10" s="93">
        <f t="shared" si="2"/>
        <v>0.8</v>
      </c>
      <c r="AO10" s="93">
        <f t="shared" si="3"/>
        <v>0.8</v>
      </c>
      <c r="AP10" s="93">
        <f t="shared" si="4"/>
        <v>0.75</v>
      </c>
    </row>
    <row r="11" spans="1:42" ht="12.75">
      <c r="A11" s="74" t="s">
        <v>587</v>
      </c>
      <c r="B11" s="40" t="s">
        <v>145</v>
      </c>
      <c r="C11" s="40">
        <v>300</v>
      </c>
      <c r="D11" s="40">
        <v>40</v>
      </c>
      <c r="E11" s="41" t="s">
        <v>500</v>
      </c>
      <c r="F11" s="40" t="s">
        <v>496</v>
      </c>
      <c r="G11" s="40">
        <v>600</v>
      </c>
      <c r="H11" s="40">
        <v>0</v>
      </c>
      <c r="I11" s="40" t="s">
        <v>88</v>
      </c>
      <c r="J11" s="40" t="s">
        <v>95</v>
      </c>
      <c r="K11" s="40" t="s">
        <v>512</v>
      </c>
      <c r="L11" s="42"/>
      <c r="M11" s="42"/>
      <c r="N11" s="43"/>
      <c r="O11" s="44" t="s">
        <v>459</v>
      </c>
      <c r="P11" s="45" t="s">
        <v>2</v>
      </c>
      <c r="Q11" s="40" t="s">
        <v>33</v>
      </c>
      <c r="R11" s="93">
        <v>0.06</v>
      </c>
      <c r="S11" s="93">
        <v>0.19</v>
      </c>
      <c r="T11" s="93">
        <v>0.27</v>
      </c>
      <c r="U11" s="93">
        <v>0.39</v>
      </c>
      <c r="V11" s="93">
        <v>0.43</v>
      </c>
      <c r="W11" s="93">
        <v>0.39</v>
      </c>
      <c r="X11" s="93">
        <v>0.39</v>
      </c>
      <c r="Y11" s="93">
        <v>0.41</v>
      </c>
      <c r="Z11" s="93">
        <v>0.49</v>
      </c>
      <c r="AA11" s="93">
        <v>0.59</v>
      </c>
      <c r="AB11" s="93">
        <v>0.64</v>
      </c>
      <c r="AC11" s="93">
        <v>0.65</v>
      </c>
      <c r="AD11" s="93">
        <v>0.66</v>
      </c>
      <c r="AE11" s="93">
        <v>0.64</v>
      </c>
      <c r="AF11" s="93">
        <v>0.66</v>
      </c>
      <c r="AG11" s="93">
        <v>0.64</v>
      </c>
      <c r="AH11" s="93">
        <v>0.6</v>
      </c>
      <c r="AI11" s="93">
        <v>0.6</v>
      </c>
      <c r="AJ11" s="69"/>
      <c r="AK11" s="93">
        <f t="shared" si="5"/>
        <v>0.15000000000000002</v>
      </c>
      <c r="AL11" s="93">
        <f t="shared" si="0"/>
        <v>0.4</v>
      </c>
      <c r="AM11" s="93">
        <f t="shared" si="1"/>
        <v>0.45</v>
      </c>
      <c r="AN11" s="93">
        <f t="shared" si="2"/>
        <v>0.65</v>
      </c>
      <c r="AO11" s="93">
        <f t="shared" si="3"/>
        <v>0.65</v>
      </c>
      <c r="AP11" s="93">
        <f t="shared" si="4"/>
        <v>0.6000000000000001</v>
      </c>
    </row>
    <row r="12" spans="1:42" ht="12.75">
      <c r="A12" s="74" t="s">
        <v>586</v>
      </c>
      <c r="B12" s="40" t="s">
        <v>146</v>
      </c>
      <c r="C12" s="40">
        <v>300</v>
      </c>
      <c r="D12" s="40">
        <v>40</v>
      </c>
      <c r="E12" s="41" t="s">
        <v>500</v>
      </c>
      <c r="F12" s="40" t="s">
        <v>496</v>
      </c>
      <c r="G12" s="40">
        <v>150</v>
      </c>
      <c r="H12" s="40">
        <v>200</v>
      </c>
      <c r="I12" s="40" t="s">
        <v>88</v>
      </c>
      <c r="J12" s="40" t="s">
        <v>95</v>
      </c>
      <c r="K12" s="40" t="s">
        <v>512</v>
      </c>
      <c r="L12" s="42"/>
      <c r="M12" s="42"/>
      <c r="N12" s="43"/>
      <c r="O12" s="44" t="s">
        <v>77</v>
      </c>
      <c r="P12" s="45" t="s">
        <v>3</v>
      </c>
      <c r="Q12" s="40" t="s">
        <v>521</v>
      </c>
      <c r="R12" s="93">
        <v>0.17</v>
      </c>
      <c r="S12" s="93">
        <v>0.19</v>
      </c>
      <c r="T12" s="93">
        <v>0.25</v>
      </c>
      <c r="U12" s="93">
        <v>0.28</v>
      </c>
      <c r="V12" s="93">
        <v>0.35</v>
      </c>
      <c r="W12" s="93">
        <v>0.36</v>
      </c>
      <c r="X12" s="93">
        <v>0.56</v>
      </c>
      <c r="Y12" s="93">
        <v>0.7</v>
      </c>
      <c r="Z12" s="93">
        <v>0.77</v>
      </c>
      <c r="AA12" s="93">
        <v>0.86</v>
      </c>
      <c r="AB12" s="93">
        <v>0.86</v>
      </c>
      <c r="AC12" s="93">
        <v>0.87</v>
      </c>
      <c r="AD12" s="93">
        <v>0.83</v>
      </c>
      <c r="AE12" s="93">
        <v>0.85</v>
      </c>
      <c r="AF12" s="93">
        <v>0.87</v>
      </c>
      <c r="AG12" s="93">
        <v>0.81</v>
      </c>
      <c r="AH12" s="93">
        <v>0.75</v>
      </c>
      <c r="AI12" s="93">
        <v>0.71</v>
      </c>
      <c r="AJ12" s="69"/>
      <c r="AK12" s="93">
        <f t="shared" si="5"/>
        <v>0.2</v>
      </c>
      <c r="AL12" s="93">
        <f t="shared" si="0"/>
        <v>0.35000000000000003</v>
      </c>
      <c r="AM12" s="93">
        <f t="shared" si="1"/>
        <v>0.7000000000000001</v>
      </c>
      <c r="AN12" s="93">
        <f t="shared" si="2"/>
        <v>0.8500000000000001</v>
      </c>
      <c r="AO12" s="93">
        <f t="shared" si="3"/>
        <v>0.8500000000000001</v>
      </c>
      <c r="AP12" s="93">
        <f t="shared" si="4"/>
        <v>0.75</v>
      </c>
    </row>
    <row r="13" spans="1:42" ht="15">
      <c r="A13" s="75" t="s">
        <v>585</v>
      </c>
      <c r="B13" s="40" t="s">
        <v>147</v>
      </c>
      <c r="C13" s="40">
        <v>300</v>
      </c>
      <c r="D13" s="40">
        <v>40</v>
      </c>
      <c r="E13" s="41" t="s">
        <v>500</v>
      </c>
      <c r="F13" s="40" t="s">
        <v>496</v>
      </c>
      <c r="G13" s="40">
        <v>300</v>
      </c>
      <c r="H13" s="40">
        <v>200</v>
      </c>
      <c r="I13" s="40" t="s">
        <v>88</v>
      </c>
      <c r="J13" s="40" t="s">
        <v>95</v>
      </c>
      <c r="K13" s="40" t="s">
        <v>512</v>
      </c>
      <c r="L13" s="42"/>
      <c r="M13" s="42"/>
      <c r="N13" s="43"/>
      <c r="O13" s="44" t="s">
        <v>553</v>
      </c>
      <c r="P13" s="45" t="s">
        <v>2</v>
      </c>
      <c r="Q13" s="40" t="s">
        <v>519</v>
      </c>
      <c r="R13" s="93">
        <v>0.11</v>
      </c>
      <c r="S13" s="93">
        <v>0.15</v>
      </c>
      <c r="T13" s="93">
        <v>0.15</v>
      </c>
      <c r="U13" s="93">
        <v>0.23</v>
      </c>
      <c r="V13" s="93">
        <v>0.27</v>
      </c>
      <c r="W13" s="93">
        <v>0.28</v>
      </c>
      <c r="X13" s="93">
        <v>0.41</v>
      </c>
      <c r="Y13" s="93">
        <v>0.52</v>
      </c>
      <c r="Z13" s="93">
        <v>0.64</v>
      </c>
      <c r="AA13" s="93">
        <v>0.74</v>
      </c>
      <c r="AB13" s="93">
        <v>0.8</v>
      </c>
      <c r="AC13" s="93">
        <v>0.82</v>
      </c>
      <c r="AD13" s="93">
        <v>0.81</v>
      </c>
      <c r="AE13" s="93">
        <v>0.82</v>
      </c>
      <c r="AF13" s="93">
        <v>0.81</v>
      </c>
      <c r="AG13" s="94">
        <v>0.78</v>
      </c>
      <c r="AH13" s="93">
        <v>0.76</v>
      </c>
      <c r="AI13" s="94">
        <v>0.69</v>
      </c>
      <c r="AJ13" s="69"/>
      <c r="AK13" s="93">
        <f t="shared" si="5"/>
        <v>0.15000000000000002</v>
      </c>
      <c r="AL13" s="93">
        <f t="shared" si="0"/>
        <v>0.25</v>
      </c>
      <c r="AM13" s="93">
        <f t="shared" si="1"/>
        <v>0.5</v>
      </c>
      <c r="AN13" s="93">
        <f t="shared" si="2"/>
        <v>0.8</v>
      </c>
      <c r="AO13" s="93">
        <f t="shared" si="3"/>
        <v>0.8</v>
      </c>
      <c r="AP13" s="93">
        <f t="shared" si="4"/>
        <v>0.75</v>
      </c>
    </row>
    <row r="14" spans="1:42" ht="12.75">
      <c r="A14" s="74" t="s">
        <v>586</v>
      </c>
      <c r="B14" s="40" t="s">
        <v>148</v>
      </c>
      <c r="C14" s="40">
        <v>300</v>
      </c>
      <c r="D14" s="40">
        <v>40</v>
      </c>
      <c r="E14" s="41" t="s">
        <v>500</v>
      </c>
      <c r="F14" s="40" t="s">
        <v>496</v>
      </c>
      <c r="G14" s="40">
        <v>600</v>
      </c>
      <c r="H14" s="40">
        <v>200</v>
      </c>
      <c r="I14" s="40" t="s">
        <v>88</v>
      </c>
      <c r="J14" s="40" t="s">
        <v>95</v>
      </c>
      <c r="K14" s="40" t="s">
        <v>512</v>
      </c>
      <c r="L14" s="42"/>
      <c r="M14" s="42"/>
      <c r="N14" s="43"/>
      <c r="O14" s="44" t="s">
        <v>552</v>
      </c>
      <c r="P14" s="45" t="s">
        <v>2</v>
      </c>
      <c r="Q14" s="40" t="s">
        <v>518</v>
      </c>
      <c r="R14" s="93">
        <v>0.07</v>
      </c>
      <c r="S14" s="93">
        <v>0.12</v>
      </c>
      <c r="T14" s="93">
        <v>0.15</v>
      </c>
      <c r="U14" s="93">
        <v>0.21</v>
      </c>
      <c r="V14" s="93">
        <v>0.2</v>
      </c>
      <c r="W14" s="93">
        <v>0.2</v>
      </c>
      <c r="X14" s="93">
        <v>0.31</v>
      </c>
      <c r="Y14" s="93">
        <v>0.43</v>
      </c>
      <c r="Z14" s="93">
        <v>0.51</v>
      </c>
      <c r="AA14" s="93">
        <v>0.6</v>
      </c>
      <c r="AB14" s="93">
        <v>0.67</v>
      </c>
      <c r="AC14" s="93">
        <v>0.69</v>
      </c>
      <c r="AD14" s="93">
        <v>0.65</v>
      </c>
      <c r="AE14" s="93">
        <v>0.65</v>
      </c>
      <c r="AF14" s="93">
        <v>0.62</v>
      </c>
      <c r="AG14" s="93">
        <v>0.61</v>
      </c>
      <c r="AH14" s="93">
        <v>0.58</v>
      </c>
      <c r="AI14" s="93">
        <v>0.53</v>
      </c>
      <c r="AJ14" s="69"/>
      <c r="AK14" s="93">
        <f t="shared" si="5"/>
        <v>0.1</v>
      </c>
      <c r="AL14" s="93">
        <f t="shared" si="0"/>
        <v>0.2</v>
      </c>
      <c r="AM14" s="93">
        <f t="shared" si="1"/>
        <v>0.4</v>
      </c>
      <c r="AN14" s="93">
        <f t="shared" si="2"/>
        <v>0.65</v>
      </c>
      <c r="AO14" s="93">
        <f t="shared" si="3"/>
        <v>0.65</v>
      </c>
      <c r="AP14" s="93">
        <f t="shared" si="4"/>
        <v>0.55</v>
      </c>
    </row>
    <row r="15" spans="1:42" ht="12.75">
      <c r="A15" s="75" t="s">
        <v>588</v>
      </c>
      <c r="B15" s="40" t="s">
        <v>149</v>
      </c>
      <c r="C15" s="40">
        <v>600</v>
      </c>
      <c r="D15" s="40">
        <v>40</v>
      </c>
      <c r="E15" s="41" t="s">
        <v>500</v>
      </c>
      <c r="F15" s="40" t="s">
        <v>496</v>
      </c>
      <c r="G15" s="40">
        <v>150</v>
      </c>
      <c r="H15" s="40">
        <v>0</v>
      </c>
      <c r="I15" s="40" t="s">
        <v>88</v>
      </c>
      <c r="J15" s="40" t="s">
        <v>95</v>
      </c>
      <c r="K15" s="40" t="s">
        <v>512</v>
      </c>
      <c r="L15" s="42"/>
      <c r="M15" s="42"/>
      <c r="N15" s="43"/>
      <c r="O15" s="44" t="s">
        <v>475</v>
      </c>
      <c r="P15" s="45" t="s">
        <v>1</v>
      </c>
      <c r="Q15" s="40" t="s">
        <v>522</v>
      </c>
      <c r="R15" s="93">
        <v>0.38</v>
      </c>
      <c r="S15" s="93">
        <v>0.36</v>
      </c>
      <c r="T15" s="93">
        <v>0.36</v>
      </c>
      <c r="U15" s="93">
        <v>0.39</v>
      </c>
      <c r="V15" s="93">
        <v>0.55</v>
      </c>
      <c r="W15" s="93">
        <v>0.71</v>
      </c>
      <c r="X15" s="93">
        <v>0.81</v>
      </c>
      <c r="Y15" s="93">
        <v>0.88</v>
      </c>
      <c r="Z15" s="93">
        <v>0.88</v>
      </c>
      <c r="AA15" s="93">
        <v>0.86</v>
      </c>
      <c r="AB15" s="93">
        <v>0.9</v>
      </c>
      <c r="AC15" s="93">
        <v>0.91</v>
      </c>
      <c r="AD15" s="93">
        <v>0.85</v>
      </c>
      <c r="AE15" s="93">
        <v>0.86</v>
      </c>
      <c r="AF15" s="93">
        <v>0.84</v>
      </c>
      <c r="AG15" s="93">
        <v>0.82</v>
      </c>
      <c r="AH15" s="93">
        <v>0.75</v>
      </c>
      <c r="AI15" s="93">
        <v>0.7</v>
      </c>
      <c r="AJ15" s="69"/>
      <c r="AK15" s="93">
        <f t="shared" si="5"/>
        <v>0.35000000000000003</v>
      </c>
      <c r="AL15" s="93">
        <f t="shared" si="0"/>
        <v>0.55</v>
      </c>
      <c r="AM15" s="93">
        <f t="shared" si="1"/>
        <v>0.8500000000000001</v>
      </c>
      <c r="AN15" s="93">
        <f t="shared" si="2"/>
        <v>0.9</v>
      </c>
      <c r="AO15" s="93">
        <f t="shared" si="3"/>
        <v>0.8500000000000001</v>
      </c>
      <c r="AP15" s="93">
        <f t="shared" si="4"/>
        <v>0.75</v>
      </c>
    </row>
    <row r="16" spans="1:42" ht="12.75">
      <c r="A16" s="75" t="s">
        <v>588</v>
      </c>
      <c r="B16" s="40" t="s">
        <v>150</v>
      </c>
      <c r="C16" s="40">
        <v>600</v>
      </c>
      <c r="D16" s="40">
        <v>40</v>
      </c>
      <c r="E16" s="41" t="s">
        <v>500</v>
      </c>
      <c r="F16" s="40" t="s">
        <v>496</v>
      </c>
      <c r="G16" s="40">
        <v>300</v>
      </c>
      <c r="H16" s="40">
        <v>0</v>
      </c>
      <c r="I16" s="40" t="s">
        <v>88</v>
      </c>
      <c r="J16" s="40" t="s">
        <v>95</v>
      </c>
      <c r="K16" s="40" t="s">
        <v>512</v>
      </c>
      <c r="L16" s="42"/>
      <c r="M16" s="42"/>
      <c r="N16" s="43"/>
      <c r="O16" s="44" t="s">
        <v>556</v>
      </c>
      <c r="P16" s="45" t="s">
        <v>3</v>
      </c>
      <c r="Q16" s="40" t="s">
        <v>521</v>
      </c>
      <c r="R16" s="93">
        <v>0.31</v>
      </c>
      <c r="S16" s="93">
        <v>0.28</v>
      </c>
      <c r="T16" s="93">
        <v>0.3</v>
      </c>
      <c r="U16" s="93">
        <v>0.31</v>
      </c>
      <c r="V16" s="93">
        <v>0.4</v>
      </c>
      <c r="W16" s="93">
        <v>0.51</v>
      </c>
      <c r="X16" s="93">
        <v>0.72</v>
      </c>
      <c r="Y16" s="93">
        <v>0.76</v>
      </c>
      <c r="Z16" s="93">
        <v>0.86</v>
      </c>
      <c r="AA16" s="93">
        <v>0.88</v>
      </c>
      <c r="AB16" s="93">
        <v>0.91</v>
      </c>
      <c r="AC16" s="93">
        <v>0.92</v>
      </c>
      <c r="AD16" s="93">
        <v>0.88</v>
      </c>
      <c r="AE16" s="93">
        <v>0.87</v>
      </c>
      <c r="AF16" s="93">
        <v>0.86</v>
      </c>
      <c r="AG16" s="93">
        <v>0.85</v>
      </c>
      <c r="AH16" s="93">
        <v>0.83</v>
      </c>
      <c r="AI16" s="93">
        <v>0.75</v>
      </c>
      <c r="AJ16" s="69"/>
      <c r="AK16" s="93">
        <f t="shared" si="5"/>
        <v>0.30000000000000004</v>
      </c>
      <c r="AL16" s="93">
        <f t="shared" si="0"/>
        <v>0.4</v>
      </c>
      <c r="AM16" s="93">
        <f t="shared" si="1"/>
        <v>0.8</v>
      </c>
      <c r="AN16" s="93">
        <f t="shared" si="2"/>
        <v>0.9</v>
      </c>
      <c r="AO16" s="93">
        <f t="shared" si="3"/>
        <v>0.8500000000000001</v>
      </c>
      <c r="AP16" s="93">
        <f t="shared" si="4"/>
        <v>0.8</v>
      </c>
    </row>
    <row r="17" spans="1:42" ht="12.75">
      <c r="A17" s="75" t="s">
        <v>588</v>
      </c>
      <c r="B17" s="40" t="s">
        <v>151</v>
      </c>
      <c r="C17" s="40">
        <v>600</v>
      </c>
      <c r="D17" s="40">
        <v>40</v>
      </c>
      <c r="E17" s="41" t="s">
        <v>500</v>
      </c>
      <c r="F17" s="40" t="s">
        <v>496</v>
      </c>
      <c r="G17" s="40">
        <v>600</v>
      </c>
      <c r="H17" s="40">
        <v>0</v>
      </c>
      <c r="I17" s="40" t="s">
        <v>88</v>
      </c>
      <c r="J17" s="40" t="s">
        <v>95</v>
      </c>
      <c r="K17" s="40" t="s">
        <v>512</v>
      </c>
      <c r="L17" s="42"/>
      <c r="M17" s="42"/>
      <c r="N17" s="43"/>
      <c r="O17" s="44" t="s">
        <v>557</v>
      </c>
      <c r="P17" s="45" t="s">
        <v>3</v>
      </c>
      <c r="Q17" s="40" t="s">
        <v>29</v>
      </c>
      <c r="R17" s="93">
        <v>0.25</v>
      </c>
      <c r="S17" s="93">
        <v>0.25</v>
      </c>
      <c r="T17" s="93">
        <v>0.25</v>
      </c>
      <c r="U17" s="93">
        <v>0.24</v>
      </c>
      <c r="V17" s="93">
        <v>0.31</v>
      </c>
      <c r="W17" s="93">
        <v>0.4</v>
      </c>
      <c r="X17" s="93">
        <v>0.59</v>
      </c>
      <c r="Y17" s="93">
        <v>0.67</v>
      </c>
      <c r="Z17" s="93">
        <v>0.74</v>
      </c>
      <c r="AA17" s="93">
        <v>0.81</v>
      </c>
      <c r="AB17" s="93">
        <v>0.83</v>
      </c>
      <c r="AC17" s="93">
        <v>0.85</v>
      </c>
      <c r="AD17" s="93">
        <v>0.81</v>
      </c>
      <c r="AE17" s="93">
        <v>0.8</v>
      </c>
      <c r="AF17" s="93">
        <v>0.79</v>
      </c>
      <c r="AG17" s="93">
        <v>0.78</v>
      </c>
      <c r="AH17" s="93">
        <v>0.76</v>
      </c>
      <c r="AI17" s="93">
        <v>0.72</v>
      </c>
      <c r="AJ17" s="69"/>
      <c r="AK17" s="93">
        <f t="shared" si="5"/>
        <v>0.25</v>
      </c>
      <c r="AL17" s="93">
        <f t="shared" si="0"/>
        <v>0.30000000000000004</v>
      </c>
      <c r="AM17" s="93">
        <f t="shared" si="1"/>
        <v>0.65</v>
      </c>
      <c r="AN17" s="93">
        <f t="shared" si="2"/>
        <v>0.8500000000000001</v>
      </c>
      <c r="AO17" s="93">
        <f t="shared" si="3"/>
        <v>0.8</v>
      </c>
      <c r="AP17" s="93">
        <f t="shared" si="4"/>
        <v>0.75</v>
      </c>
    </row>
    <row r="18" spans="1:42" ht="12.75">
      <c r="A18" s="75" t="s">
        <v>588</v>
      </c>
      <c r="B18" s="40" t="s">
        <v>152</v>
      </c>
      <c r="C18" s="40">
        <v>600</v>
      </c>
      <c r="D18" s="40">
        <v>40</v>
      </c>
      <c r="E18" s="41" t="s">
        <v>500</v>
      </c>
      <c r="F18" s="40" t="s">
        <v>496</v>
      </c>
      <c r="G18" s="40">
        <v>150</v>
      </c>
      <c r="H18" s="40">
        <v>200</v>
      </c>
      <c r="I18" s="40" t="s">
        <v>88</v>
      </c>
      <c r="J18" s="40" t="s">
        <v>95</v>
      </c>
      <c r="K18" s="40" t="s">
        <v>512</v>
      </c>
      <c r="L18" s="42"/>
      <c r="M18" s="42"/>
      <c r="N18" s="43"/>
      <c r="O18" s="44" t="s">
        <v>475</v>
      </c>
      <c r="P18" s="45" t="s">
        <v>1</v>
      </c>
      <c r="Q18" s="40" t="s">
        <v>522</v>
      </c>
      <c r="R18" s="93">
        <v>0.33</v>
      </c>
      <c r="S18" s="93">
        <v>0.29</v>
      </c>
      <c r="T18" s="93">
        <v>0.32</v>
      </c>
      <c r="U18" s="93">
        <v>0.43</v>
      </c>
      <c r="V18" s="93">
        <v>0.65</v>
      </c>
      <c r="W18" s="93">
        <v>0.7</v>
      </c>
      <c r="X18" s="93">
        <v>0.72</v>
      </c>
      <c r="Y18" s="93">
        <v>0.84</v>
      </c>
      <c r="Z18" s="93">
        <v>0.91</v>
      </c>
      <c r="AA18" s="93">
        <v>0.87</v>
      </c>
      <c r="AB18" s="93">
        <v>0.87</v>
      </c>
      <c r="AC18" s="93">
        <v>0.9</v>
      </c>
      <c r="AD18" s="93">
        <v>0.9</v>
      </c>
      <c r="AE18" s="93">
        <v>0.83</v>
      </c>
      <c r="AF18" s="93">
        <v>0.84</v>
      </c>
      <c r="AG18" s="93">
        <v>0.78</v>
      </c>
      <c r="AH18" s="93">
        <v>0.75</v>
      </c>
      <c r="AI18" s="93">
        <v>0.69</v>
      </c>
      <c r="AJ18" s="69"/>
      <c r="AK18" s="93">
        <f t="shared" si="5"/>
        <v>0.30000000000000004</v>
      </c>
      <c r="AL18" s="93">
        <f t="shared" si="0"/>
        <v>0.6000000000000001</v>
      </c>
      <c r="AM18" s="93">
        <f t="shared" si="1"/>
        <v>0.8</v>
      </c>
      <c r="AN18" s="93">
        <f t="shared" si="2"/>
        <v>0.9</v>
      </c>
      <c r="AO18" s="93">
        <f t="shared" si="3"/>
        <v>0.8500000000000001</v>
      </c>
      <c r="AP18" s="93">
        <f t="shared" si="4"/>
        <v>0.75</v>
      </c>
    </row>
    <row r="19" spans="1:42" ht="12.75">
      <c r="A19" s="75" t="s">
        <v>588</v>
      </c>
      <c r="B19" s="40" t="s">
        <v>153</v>
      </c>
      <c r="C19" s="40">
        <v>600</v>
      </c>
      <c r="D19" s="40">
        <v>40</v>
      </c>
      <c r="E19" s="41" t="s">
        <v>500</v>
      </c>
      <c r="F19" s="40" t="s">
        <v>496</v>
      </c>
      <c r="G19" s="40">
        <v>300</v>
      </c>
      <c r="H19" s="40">
        <v>200</v>
      </c>
      <c r="I19" s="40" t="s">
        <v>88</v>
      </c>
      <c r="J19" s="40" t="s">
        <v>95</v>
      </c>
      <c r="K19" s="40" t="s">
        <v>512</v>
      </c>
      <c r="L19" s="42"/>
      <c r="M19" s="42"/>
      <c r="N19" s="43"/>
      <c r="O19" s="44" t="s">
        <v>556</v>
      </c>
      <c r="P19" s="45" t="s">
        <v>3</v>
      </c>
      <c r="Q19" s="40" t="s">
        <v>521</v>
      </c>
      <c r="R19" s="93">
        <v>0.21</v>
      </c>
      <c r="S19" s="93">
        <v>0.21</v>
      </c>
      <c r="T19" s="93">
        <v>0.21</v>
      </c>
      <c r="U19" s="93">
        <v>0.24</v>
      </c>
      <c r="V19" s="93">
        <v>0.41</v>
      </c>
      <c r="W19" s="93">
        <v>0.53</v>
      </c>
      <c r="X19" s="93">
        <v>0.61</v>
      </c>
      <c r="Y19" s="93">
        <v>0.74</v>
      </c>
      <c r="Z19" s="93">
        <v>0.88</v>
      </c>
      <c r="AA19" s="93">
        <v>0.83</v>
      </c>
      <c r="AB19" s="93">
        <v>0.87</v>
      </c>
      <c r="AC19" s="93">
        <v>0.89</v>
      </c>
      <c r="AD19" s="93">
        <v>0.89</v>
      </c>
      <c r="AE19" s="93">
        <v>0.84</v>
      </c>
      <c r="AF19" s="93">
        <v>0.86</v>
      </c>
      <c r="AG19" s="93">
        <v>0.84</v>
      </c>
      <c r="AH19" s="93">
        <v>0.79</v>
      </c>
      <c r="AI19" s="93">
        <v>0.74</v>
      </c>
      <c r="AJ19" s="69"/>
      <c r="AK19" s="93">
        <f t="shared" si="5"/>
        <v>0.2</v>
      </c>
      <c r="AL19" s="93">
        <f t="shared" si="0"/>
        <v>0.4</v>
      </c>
      <c r="AM19" s="93">
        <f t="shared" si="1"/>
        <v>0.75</v>
      </c>
      <c r="AN19" s="93">
        <f t="shared" si="2"/>
        <v>0.8500000000000001</v>
      </c>
      <c r="AO19" s="93">
        <f t="shared" si="3"/>
        <v>0.8500000000000001</v>
      </c>
      <c r="AP19" s="93">
        <f t="shared" si="4"/>
        <v>0.8</v>
      </c>
    </row>
    <row r="20" spans="1:42" ht="12.75">
      <c r="A20" s="74" t="s">
        <v>589</v>
      </c>
      <c r="B20" s="40" t="s">
        <v>154</v>
      </c>
      <c r="C20" s="40">
        <v>600</v>
      </c>
      <c r="D20" s="40">
        <v>40</v>
      </c>
      <c r="E20" s="41" t="s">
        <v>500</v>
      </c>
      <c r="F20" s="40" t="s">
        <v>496</v>
      </c>
      <c r="G20" s="40">
        <v>600</v>
      </c>
      <c r="H20" s="40">
        <v>200</v>
      </c>
      <c r="I20" s="40" t="s">
        <v>88</v>
      </c>
      <c r="J20" s="40" t="s">
        <v>95</v>
      </c>
      <c r="K20" s="40" t="s">
        <v>512</v>
      </c>
      <c r="L20" s="42"/>
      <c r="M20" s="42"/>
      <c r="N20" s="43"/>
      <c r="O20" s="44" t="s">
        <v>557</v>
      </c>
      <c r="P20" s="45" t="s">
        <v>3</v>
      </c>
      <c r="Q20" s="40" t="s">
        <v>519</v>
      </c>
      <c r="R20" s="93">
        <v>0.11</v>
      </c>
      <c r="S20" s="93">
        <v>0.14</v>
      </c>
      <c r="T20" s="93">
        <v>0.18</v>
      </c>
      <c r="U20" s="93">
        <v>0.21</v>
      </c>
      <c r="V20" s="93">
        <v>0.31</v>
      </c>
      <c r="W20" s="93">
        <v>0.4</v>
      </c>
      <c r="X20" s="93">
        <v>0.52</v>
      </c>
      <c r="Y20" s="93">
        <v>0.64</v>
      </c>
      <c r="Z20" s="93">
        <v>0.76</v>
      </c>
      <c r="AA20" s="93">
        <v>0.79</v>
      </c>
      <c r="AB20" s="93">
        <v>0.81</v>
      </c>
      <c r="AC20" s="93">
        <v>0.8</v>
      </c>
      <c r="AD20" s="93">
        <v>0.84</v>
      </c>
      <c r="AE20" s="93">
        <v>0.78</v>
      </c>
      <c r="AF20" s="93">
        <v>0.78</v>
      </c>
      <c r="AG20" s="93">
        <v>0.74</v>
      </c>
      <c r="AH20" s="93">
        <v>0.72</v>
      </c>
      <c r="AI20" s="93">
        <v>0.67</v>
      </c>
      <c r="AJ20" s="69"/>
      <c r="AK20" s="93">
        <f t="shared" si="5"/>
        <v>0.15000000000000002</v>
      </c>
      <c r="AL20" s="93">
        <f t="shared" si="0"/>
        <v>0.30000000000000004</v>
      </c>
      <c r="AM20" s="93">
        <f t="shared" si="1"/>
        <v>0.65</v>
      </c>
      <c r="AN20" s="93">
        <f t="shared" si="2"/>
        <v>0.8</v>
      </c>
      <c r="AO20" s="93">
        <f t="shared" si="3"/>
        <v>0.8</v>
      </c>
      <c r="AP20" s="93">
        <f t="shared" si="4"/>
        <v>0.7000000000000001</v>
      </c>
    </row>
    <row r="21" spans="1:42" ht="12.75">
      <c r="A21" s="74" t="s">
        <v>590</v>
      </c>
      <c r="B21" s="40" t="s">
        <v>509</v>
      </c>
      <c r="C21" s="40">
        <v>300</v>
      </c>
      <c r="D21" s="40">
        <v>40</v>
      </c>
      <c r="E21" s="41" t="s">
        <v>500</v>
      </c>
      <c r="F21" s="40" t="s">
        <v>496</v>
      </c>
      <c r="G21" s="40">
        <v>600</v>
      </c>
      <c r="H21" s="40">
        <v>0</v>
      </c>
      <c r="I21" s="40" t="s">
        <v>88</v>
      </c>
      <c r="J21" s="40" t="s">
        <v>95</v>
      </c>
      <c r="K21" s="40" t="s">
        <v>512</v>
      </c>
      <c r="L21" s="42"/>
      <c r="M21" s="42"/>
      <c r="N21" s="43"/>
      <c r="O21" s="44" t="s">
        <v>459</v>
      </c>
      <c r="P21" s="45" t="s">
        <v>2</v>
      </c>
      <c r="Q21" s="40" t="s">
        <v>33</v>
      </c>
      <c r="R21" s="93">
        <v>0.11</v>
      </c>
      <c r="S21" s="93">
        <v>0.23</v>
      </c>
      <c r="T21" s="93">
        <v>0.34</v>
      </c>
      <c r="U21" s="93">
        <v>0.41</v>
      </c>
      <c r="V21" s="93">
        <v>0.46</v>
      </c>
      <c r="W21" s="93">
        <v>0.42</v>
      </c>
      <c r="X21" s="93">
        <v>0.4</v>
      </c>
      <c r="Y21" s="93">
        <v>0.41</v>
      </c>
      <c r="Z21" s="93">
        <v>0.51</v>
      </c>
      <c r="AA21" s="93">
        <v>0.58</v>
      </c>
      <c r="AB21" s="93">
        <v>0.62</v>
      </c>
      <c r="AC21" s="93">
        <v>0.63</v>
      </c>
      <c r="AD21" s="93">
        <v>0.64</v>
      </c>
      <c r="AE21" s="93">
        <v>0.66</v>
      </c>
      <c r="AF21" s="93">
        <v>0.62</v>
      </c>
      <c r="AG21" s="93">
        <v>0.61</v>
      </c>
      <c r="AH21" s="93">
        <v>0.57</v>
      </c>
      <c r="AI21" s="93">
        <v>0.51</v>
      </c>
      <c r="AJ21" s="69"/>
      <c r="AK21" s="93">
        <f t="shared" si="5"/>
        <v>0.25</v>
      </c>
      <c r="AL21" s="93">
        <f t="shared" si="0"/>
        <v>0.45</v>
      </c>
      <c r="AM21" s="93">
        <f t="shared" si="1"/>
        <v>0.45</v>
      </c>
      <c r="AN21" s="93">
        <f t="shared" si="2"/>
        <v>0.6000000000000001</v>
      </c>
      <c r="AO21" s="93">
        <f t="shared" si="3"/>
        <v>0.65</v>
      </c>
      <c r="AP21" s="93">
        <f t="shared" si="4"/>
        <v>0.55</v>
      </c>
    </row>
    <row r="22" spans="1:42" ht="12.75">
      <c r="A22" s="75"/>
      <c r="B22" s="40" t="s">
        <v>510</v>
      </c>
      <c r="C22" s="40">
        <v>300</v>
      </c>
      <c r="D22" s="40">
        <v>40</v>
      </c>
      <c r="E22" s="41" t="s">
        <v>500</v>
      </c>
      <c r="F22" s="40" t="s">
        <v>496</v>
      </c>
      <c r="G22" s="40">
        <v>600</v>
      </c>
      <c r="H22" s="40">
        <v>0</v>
      </c>
      <c r="I22" s="40" t="s">
        <v>88</v>
      </c>
      <c r="J22" s="40" t="s">
        <v>95</v>
      </c>
      <c r="K22" s="40" t="s">
        <v>54</v>
      </c>
      <c r="L22" s="42"/>
      <c r="M22" s="42"/>
      <c r="N22" s="43"/>
      <c r="O22" s="44" t="s">
        <v>558</v>
      </c>
      <c r="P22" s="45" t="s">
        <v>2</v>
      </c>
      <c r="Q22" s="40" t="s">
        <v>139</v>
      </c>
      <c r="R22" s="93">
        <v>0.11</v>
      </c>
      <c r="S22" s="93">
        <v>0.2</v>
      </c>
      <c r="T22" s="93">
        <v>0.27</v>
      </c>
      <c r="U22" s="93">
        <v>0.34</v>
      </c>
      <c r="V22" s="93">
        <v>0.38</v>
      </c>
      <c r="W22" s="93">
        <v>0.33</v>
      </c>
      <c r="X22" s="93">
        <v>0.31</v>
      </c>
      <c r="Y22" s="93">
        <v>0.28</v>
      </c>
      <c r="Z22" s="93">
        <v>0.28</v>
      </c>
      <c r="AA22" s="93">
        <v>0.29</v>
      </c>
      <c r="AB22" s="93">
        <v>0.34</v>
      </c>
      <c r="AC22" s="93">
        <v>0.34</v>
      </c>
      <c r="AD22" s="93">
        <v>0.37</v>
      </c>
      <c r="AE22" s="93">
        <v>0.4</v>
      </c>
      <c r="AF22" s="93">
        <v>0.4</v>
      </c>
      <c r="AG22" s="93">
        <v>0.41</v>
      </c>
      <c r="AH22" s="93">
        <v>0.4</v>
      </c>
      <c r="AI22" s="93">
        <v>0.36</v>
      </c>
      <c r="AJ22" s="69"/>
      <c r="AK22" s="93">
        <f t="shared" si="5"/>
        <v>0.2</v>
      </c>
      <c r="AL22" s="93">
        <f t="shared" si="0"/>
        <v>0.35000000000000003</v>
      </c>
      <c r="AM22" s="93">
        <f t="shared" si="1"/>
        <v>0.30000000000000004</v>
      </c>
      <c r="AN22" s="93">
        <f t="shared" si="2"/>
        <v>0.30000000000000004</v>
      </c>
      <c r="AO22" s="93">
        <f t="shared" si="3"/>
        <v>0.4</v>
      </c>
      <c r="AP22" s="93">
        <f t="shared" si="4"/>
        <v>0.4</v>
      </c>
    </row>
    <row r="23" spans="1:42" ht="12.75">
      <c r="A23" s="74" t="s">
        <v>590</v>
      </c>
      <c r="B23" s="40" t="s">
        <v>511</v>
      </c>
      <c r="C23" s="40">
        <v>300</v>
      </c>
      <c r="D23" s="40">
        <v>40</v>
      </c>
      <c r="E23" s="41" t="s">
        <v>500</v>
      </c>
      <c r="F23" s="40" t="s">
        <v>496</v>
      </c>
      <c r="G23" s="40">
        <v>600</v>
      </c>
      <c r="H23" s="40">
        <v>0</v>
      </c>
      <c r="I23" s="40" t="s">
        <v>88</v>
      </c>
      <c r="J23" s="40" t="s">
        <v>95</v>
      </c>
      <c r="K23" s="40" t="s">
        <v>497</v>
      </c>
      <c r="L23" s="42" t="s">
        <v>517</v>
      </c>
      <c r="M23" s="43">
        <v>1</v>
      </c>
      <c r="N23" s="43">
        <v>0.47</v>
      </c>
      <c r="O23" s="44" t="s">
        <v>558</v>
      </c>
      <c r="P23" s="45" t="s">
        <v>2</v>
      </c>
      <c r="Q23" s="40" t="s">
        <v>139</v>
      </c>
      <c r="R23" s="93">
        <v>0.09</v>
      </c>
      <c r="S23" s="93">
        <v>0.18</v>
      </c>
      <c r="T23" s="93">
        <v>0.26</v>
      </c>
      <c r="U23" s="93">
        <v>0.31</v>
      </c>
      <c r="V23" s="93">
        <v>0.37</v>
      </c>
      <c r="W23" s="93">
        <v>0.31</v>
      </c>
      <c r="X23" s="93">
        <v>0.3</v>
      </c>
      <c r="Y23" s="93">
        <v>0.26</v>
      </c>
      <c r="Z23" s="93">
        <v>0.27</v>
      </c>
      <c r="AA23" s="93">
        <v>0.29</v>
      </c>
      <c r="AB23" s="93">
        <v>0.34</v>
      </c>
      <c r="AC23" s="93">
        <v>0.34</v>
      </c>
      <c r="AD23" s="93">
        <v>0.35</v>
      </c>
      <c r="AE23" s="93">
        <v>0.39</v>
      </c>
      <c r="AF23" s="93">
        <v>0.39</v>
      </c>
      <c r="AG23" s="93">
        <v>0.4</v>
      </c>
      <c r="AH23" s="93">
        <v>0.39</v>
      </c>
      <c r="AI23" s="93">
        <v>0.32</v>
      </c>
      <c r="AJ23" s="69"/>
      <c r="AK23" s="93">
        <f t="shared" si="5"/>
        <v>0.2</v>
      </c>
      <c r="AL23" s="93">
        <f t="shared" si="0"/>
        <v>0.35000000000000003</v>
      </c>
      <c r="AM23" s="93">
        <f t="shared" si="1"/>
        <v>0.30000000000000004</v>
      </c>
      <c r="AN23" s="93">
        <f t="shared" si="2"/>
        <v>0.30000000000000004</v>
      </c>
      <c r="AO23" s="93">
        <f t="shared" si="3"/>
        <v>0.4</v>
      </c>
      <c r="AP23" s="93">
        <f t="shared" si="4"/>
        <v>0.35000000000000003</v>
      </c>
    </row>
    <row r="24" spans="1:42" ht="12.75">
      <c r="A24" s="74" t="s">
        <v>591</v>
      </c>
      <c r="B24" s="40" t="s">
        <v>161</v>
      </c>
      <c r="C24" s="40">
        <v>300</v>
      </c>
      <c r="D24" s="40">
        <v>40</v>
      </c>
      <c r="E24" s="41" t="s">
        <v>18</v>
      </c>
      <c r="F24" s="40" t="s">
        <v>496</v>
      </c>
      <c r="G24" s="40">
        <v>600</v>
      </c>
      <c r="H24" s="40">
        <v>0</v>
      </c>
      <c r="I24" s="40" t="s">
        <v>88</v>
      </c>
      <c r="J24" s="40" t="s">
        <v>95</v>
      </c>
      <c r="K24" s="40" t="s">
        <v>512</v>
      </c>
      <c r="L24" s="42"/>
      <c r="M24" s="42"/>
      <c r="N24" s="43"/>
      <c r="O24" s="44" t="s">
        <v>459</v>
      </c>
      <c r="P24" s="45" t="s">
        <v>2</v>
      </c>
      <c r="Q24" s="40" t="s">
        <v>518</v>
      </c>
      <c r="R24" s="93">
        <v>0.1</v>
      </c>
      <c r="S24" s="93">
        <v>0.19</v>
      </c>
      <c r="T24" s="93">
        <v>0.3</v>
      </c>
      <c r="U24" s="93">
        <v>0.35</v>
      </c>
      <c r="V24" s="93">
        <v>0.43</v>
      </c>
      <c r="W24" s="93">
        <v>0.41</v>
      </c>
      <c r="X24" s="93">
        <v>0.4</v>
      </c>
      <c r="Y24" s="93">
        <v>0.4</v>
      </c>
      <c r="Z24" s="93">
        <v>0.5</v>
      </c>
      <c r="AA24" s="93">
        <v>0.59</v>
      </c>
      <c r="AB24" s="93">
        <v>0.62</v>
      </c>
      <c r="AC24" s="93">
        <v>0.62</v>
      </c>
      <c r="AD24" s="93">
        <v>0.63</v>
      </c>
      <c r="AE24" s="93">
        <v>0.64</v>
      </c>
      <c r="AF24" s="93">
        <v>0.62</v>
      </c>
      <c r="AG24" s="93">
        <v>0.6</v>
      </c>
      <c r="AH24" s="93">
        <v>0.55</v>
      </c>
      <c r="AI24" s="93">
        <v>0.53</v>
      </c>
      <c r="AJ24" s="69"/>
      <c r="AK24" s="93">
        <f t="shared" si="5"/>
        <v>0.2</v>
      </c>
      <c r="AL24" s="93">
        <f t="shared" si="0"/>
        <v>0.4</v>
      </c>
      <c r="AM24" s="93">
        <f t="shared" si="1"/>
        <v>0.45</v>
      </c>
      <c r="AN24" s="93">
        <f t="shared" si="2"/>
        <v>0.6000000000000001</v>
      </c>
      <c r="AO24" s="93">
        <f t="shared" si="3"/>
        <v>0.65</v>
      </c>
      <c r="AP24" s="93">
        <f t="shared" si="4"/>
        <v>0.55</v>
      </c>
    </row>
    <row r="25" spans="1:42" ht="12.75">
      <c r="A25" s="74" t="s">
        <v>591</v>
      </c>
      <c r="B25" s="40" t="s">
        <v>160</v>
      </c>
      <c r="C25" s="40">
        <v>300</v>
      </c>
      <c r="D25" s="40">
        <v>40</v>
      </c>
      <c r="E25" s="40" t="s">
        <v>8</v>
      </c>
      <c r="F25" s="40" t="s">
        <v>496</v>
      </c>
      <c r="G25" s="40">
        <v>600</v>
      </c>
      <c r="H25" s="40">
        <v>0</v>
      </c>
      <c r="I25" s="40" t="s">
        <v>88</v>
      </c>
      <c r="J25" s="40" t="s">
        <v>95</v>
      </c>
      <c r="K25" s="40" t="s">
        <v>512</v>
      </c>
      <c r="L25" s="42"/>
      <c r="M25" s="42"/>
      <c r="N25" s="43"/>
      <c r="O25" s="44" t="s">
        <v>553</v>
      </c>
      <c r="P25" s="45" t="s">
        <v>2</v>
      </c>
      <c r="Q25" s="40" t="s">
        <v>518</v>
      </c>
      <c r="R25" s="93">
        <v>0.1</v>
      </c>
      <c r="S25" s="93">
        <v>0.18</v>
      </c>
      <c r="T25" s="93">
        <v>0.28</v>
      </c>
      <c r="U25" s="93">
        <v>0.36</v>
      </c>
      <c r="V25" s="93">
        <v>0.42</v>
      </c>
      <c r="W25" s="93">
        <v>0.4</v>
      </c>
      <c r="X25" s="93">
        <v>0.4</v>
      </c>
      <c r="Y25" s="93">
        <v>0.39</v>
      </c>
      <c r="Z25" s="93">
        <v>0.48</v>
      </c>
      <c r="AA25" s="93">
        <v>0.57</v>
      </c>
      <c r="AB25" s="93">
        <v>0.6</v>
      </c>
      <c r="AC25" s="93">
        <v>0.57</v>
      </c>
      <c r="AD25" s="93">
        <v>0.6</v>
      </c>
      <c r="AE25" s="93">
        <v>0.58</v>
      </c>
      <c r="AF25" s="93">
        <v>0.55</v>
      </c>
      <c r="AG25" s="93">
        <v>0.54</v>
      </c>
      <c r="AH25" s="93">
        <v>0.5</v>
      </c>
      <c r="AI25" s="93">
        <v>0.45</v>
      </c>
      <c r="AJ25" s="69"/>
      <c r="AK25" s="93">
        <f t="shared" si="5"/>
        <v>0.2</v>
      </c>
      <c r="AL25" s="93">
        <f t="shared" si="0"/>
        <v>0.4</v>
      </c>
      <c r="AM25" s="93">
        <f t="shared" si="1"/>
        <v>0.4</v>
      </c>
      <c r="AN25" s="93">
        <f t="shared" si="2"/>
        <v>0.6000000000000001</v>
      </c>
      <c r="AO25" s="93">
        <f t="shared" si="3"/>
        <v>0.6000000000000001</v>
      </c>
      <c r="AP25" s="93">
        <f t="shared" si="4"/>
        <v>0.5</v>
      </c>
    </row>
    <row r="26" spans="1:42" ht="12.75">
      <c r="A26" s="74" t="s">
        <v>592</v>
      </c>
      <c r="B26" s="40" t="s">
        <v>157</v>
      </c>
      <c r="C26" s="40">
        <v>300</v>
      </c>
      <c r="D26" s="40">
        <v>40</v>
      </c>
      <c r="E26" s="41" t="s">
        <v>500</v>
      </c>
      <c r="F26" s="40" t="s">
        <v>496</v>
      </c>
      <c r="G26" s="40">
        <v>600</v>
      </c>
      <c r="H26" s="40">
        <v>0</v>
      </c>
      <c r="I26" s="40" t="s">
        <v>88</v>
      </c>
      <c r="J26" s="40" t="s">
        <v>95</v>
      </c>
      <c r="K26" s="40" t="s">
        <v>516</v>
      </c>
      <c r="L26" s="42"/>
      <c r="M26" s="42"/>
      <c r="N26" s="43"/>
      <c r="O26" s="44" t="s">
        <v>553</v>
      </c>
      <c r="P26" s="45" t="s">
        <v>2</v>
      </c>
      <c r="Q26" s="40" t="s">
        <v>37</v>
      </c>
      <c r="R26" s="93">
        <v>0.16</v>
      </c>
      <c r="S26" s="93">
        <v>0.27</v>
      </c>
      <c r="T26" s="93">
        <v>0.35</v>
      </c>
      <c r="U26" s="93">
        <v>0.43</v>
      </c>
      <c r="V26" s="93">
        <v>0.47</v>
      </c>
      <c r="W26" s="93">
        <v>0.4</v>
      </c>
      <c r="X26" s="93">
        <v>0.38</v>
      </c>
      <c r="Y26" s="93">
        <v>0.37</v>
      </c>
      <c r="Z26" s="93">
        <v>0.41</v>
      </c>
      <c r="AA26" s="93">
        <v>0.44</v>
      </c>
      <c r="AB26" s="93">
        <v>0.49</v>
      </c>
      <c r="AC26" s="93">
        <v>0.51</v>
      </c>
      <c r="AD26" s="93">
        <v>0.52</v>
      </c>
      <c r="AE26" s="93">
        <v>0.56</v>
      </c>
      <c r="AF26" s="93">
        <v>0.55</v>
      </c>
      <c r="AG26" s="93">
        <v>0.56</v>
      </c>
      <c r="AH26" s="93">
        <v>0.54</v>
      </c>
      <c r="AI26" s="93">
        <v>0.52</v>
      </c>
      <c r="AJ26" s="70"/>
      <c r="AK26" s="93">
        <f t="shared" si="5"/>
        <v>0.25</v>
      </c>
      <c r="AL26" s="93">
        <f t="shared" si="0"/>
        <v>0.45</v>
      </c>
      <c r="AM26" s="93">
        <f t="shared" si="1"/>
        <v>0.4</v>
      </c>
      <c r="AN26" s="93">
        <f t="shared" si="2"/>
        <v>0.5</v>
      </c>
      <c r="AO26" s="93">
        <f t="shared" si="3"/>
        <v>0.55</v>
      </c>
      <c r="AP26" s="93">
        <f t="shared" si="4"/>
        <v>0.55</v>
      </c>
    </row>
    <row r="27" spans="1:42" ht="15">
      <c r="A27" s="74" t="s">
        <v>592</v>
      </c>
      <c r="B27" s="40" t="s">
        <v>155</v>
      </c>
      <c r="C27" s="40">
        <v>300</v>
      </c>
      <c r="D27" s="40">
        <v>32</v>
      </c>
      <c r="E27" s="41" t="s">
        <v>500</v>
      </c>
      <c r="F27" s="40" t="s">
        <v>496</v>
      </c>
      <c r="G27" s="40">
        <v>600</v>
      </c>
      <c r="H27" s="40">
        <v>0</v>
      </c>
      <c r="I27" s="40" t="s">
        <v>88</v>
      </c>
      <c r="J27" s="40" t="s">
        <v>95</v>
      </c>
      <c r="K27" s="40" t="s">
        <v>512</v>
      </c>
      <c r="L27" s="42"/>
      <c r="M27" s="42"/>
      <c r="N27" s="43"/>
      <c r="O27" s="44" t="s">
        <v>553</v>
      </c>
      <c r="P27" s="45" t="s">
        <v>2</v>
      </c>
      <c r="Q27" s="40" t="s">
        <v>37</v>
      </c>
      <c r="R27" s="93">
        <v>0.16</v>
      </c>
      <c r="S27" s="93">
        <v>0.28</v>
      </c>
      <c r="T27" s="93">
        <v>0.35</v>
      </c>
      <c r="U27" s="93">
        <v>0.42</v>
      </c>
      <c r="V27" s="93">
        <v>0.47</v>
      </c>
      <c r="W27" s="93">
        <v>0.4</v>
      </c>
      <c r="X27" s="93">
        <v>0.38</v>
      </c>
      <c r="Y27" s="93">
        <v>0.35</v>
      </c>
      <c r="Z27" s="93">
        <v>0.42</v>
      </c>
      <c r="AA27" s="94">
        <v>0.46</v>
      </c>
      <c r="AB27" s="93">
        <v>0.49</v>
      </c>
      <c r="AC27" s="93">
        <v>0.53</v>
      </c>
      <c r="AD27" s="93">
        <v>0.53</v>
      </c>
      <c r="AE27" s="93">
        <v>0.55</v>
      </c>
      <c r="AF27" s="94">
        <v>0.55</v>
      </c>
      <c r="AG27" s="93">
        <v>0.57</v>
      </c>
      <c r="AH27" s="94">
        <v>0.55</v>
      </c>
      <c r="AI27" s="94">
        <v>0.52</v>
      </c>
      <c r="AJ27" s="69"/>
      <c r="AK27" s="93">
        <f t="shared" si="5"/>
        <v>0.25</v>
      </c>
      <c r="AL27" s="93">
        <f t="shared" si="0"/>
        <v>0.45</v>
      </c>
      <c r="AM27" s="93">
        <f t="shared" si="1"/>
        <v>0.4</v>
      </c>
      <c r="AN27" s="93">
        <f t="shared" si="2"/>
        <v>0.5</v>
      </c>
      <c r="AO27" s="93">
        <f t="shared" si="3"/>
        <v>0.55</v>
      </c>
      <c r="AP27" s="93">
        <f t="shared" si="4"/>
        <v>0.55</v>
      </c>
    </row>
    <row r="28" spans="1:42" ht="12.75">
      <c r="A28" s="74" t="s">
        <v>592</v>
      </c>
      <c r="B28" s="40" t="s">
        <v>156</v>
      </c>
      <c r="C28" s="40">
        <v>300</v>
      </c>
      <c r="D28" s="40">
        <v>50</v>
      </c>
      <c r="E28" s="41" t="s">
        <v>500</v>
      </c>
      <c r="F28" s="40" t="s">
        <v>496</v>
      </c>
      <c r="G28" s="40">
        <v>600</v>
      </c>
      <c r="H28" s="40">
        <v>0</v>
      </c>
      <c r="I28" s="40" t="s">
        <v>88</v>
      </c>
      <c r="J28" s="40" t="s">
        <v>95</v>
      </c>
      <c r="K28" s="40" t="s">
        <v>529</v>
      </c>
      <c r="L28" s="42"/>
      <c r="M28" s="42"/>
      <c r="N28" s="43"/>
      <c r="O28" s="44" t="s">
        <v>459</v>
      </c>
      <c r="P28" s="45" t="s">
        <v>2</v>
      </c>
      <c r="Q28" s="40" t="s">
        <v>33</v>
      </c>
      <c r="R28" s="93">
        <v>0.11</v>
      </c>
      <c r="S28" s="93">
        <v>0.21</v>
      </c>
      <c r="T28" s="93">
        <v>0.35</v>
      </c>
      <c r="U28" s="93">
        <v>0.41</v>
      </c>
      <c r="V28" s="93">
        <v>0.45</v>
      </c>
      <c r="W28" s="93">
        <v>0.43</v>
      </c>
      <c r="X28" s="93">
        <v>0.44</v>
      </c>
      <c r="Y28" s="93">
        <v>0.4</v>
      </c>
      <c r="Z28" s="93">
        <v>0.56</v>
      </c>
      <c r="AA28" s="93">
        <v>0.64</v>
      </c>
      <c r="AB28" s="93">
        <v>0.66</v>
      </c>
      <c r="AC28" s="93">
        <v>0.66</v>
      </c>
      <c r="AD28" s="93">
        <v>0.66</v>
      </c>
      <c r="AE28" s="93">
        <v>0.65</v>
      </c>
      <c r="AF28" s="93">
        <v>0.64</v>
      </c>
      <c r="AG28" s="93">
        <v>0.65</v>
      </c>
      <c r="AH28" s="93">
        <v>0.6</v>
      </c>
      <c r="AI28" s="93">
        <v>0.56</v>
      </c>
      <c r="AJ28" s="69"/>
      <c r="AK28" s="93">
        <f t="shared" si="5"/>
        <v>0.2</v>
      </c>
      <c r="AL28" s="93">
        <f t="shared" si="0"/>
        <v>0.45</v>
      </c>
      <c r="AM28" s="93">
        <f t="shared" si="1"/>
        <v>0.45</v>
      </c>
      <c r="AN28" s="93">
        <f t="shared" si="2"/>
        <v>0.65</v>
      </c>
      <c r="AO28" s="93">
        <f t="shared" si="3"/>
        <v>0.65</v>
      </c>
      <c r="AP28" s="93">
        <f t="shared" si="4"/>
        <v>0.6000000000000001</v>
      </c>
    </row>
    <row r="29" spans="1:42" ht="12.75">
      <c r="A29" s="74" t="s">
        <v>590</v>
      </c>
      <c r="B29" s="40" t="s">
        <v>165</v>
      </c>
      <c r="C29" s="40">
        <v>300</v>
      </c>
      <c r="D29" s="40">
        <v>40</v>
      </c>
      <c r="E29" s="41" t="s">
        <v>500</v>
      </c>
      <c r="F29" s="40" t="s">
        <v>496</v>
      </c>
      <c r="G29" s="40">
        <v>600</v>
      </c>
      <c r="H29" s="40">
        <v>0</v>
      </c>
      <c r="I29" s="40" t="s">
        <v>88</v>
      </c>
      <c r="J29" s="40" t="s">
        <v>95</v>
      </c>
      <c r="K29" s="40" t="s">
        <v>512</v>
      </c>
      <c r="L29" s="42" t="s">
        <v>526</v>
      </c>
      <c r="M29" s="43">
        <v>1</v>
      </c>
      <c r="N29" s="43">
        <v>0.53</v>
      </c>
      <c r="O29" s="44" t="s">
        <v>553</v>
      </c>
      <c r="P29" s="45" t="s">
        <v>2</v>
      </c>
      <c r="Q29" s="40" t="s">
        <v>518</v>
      </c>
      <c r="R29" s="93">
        <v>0.11</v>
      </c>
      <c r="S29" s="93">
        <v>0.18</v>
      </c>
      <c r="T29" s="93">
        <v>0.3</v>
      </c>
      <c r="U29" s="93">
        <v>0.35</v>
      </c>
      <c r="V29" s="93">
        <v>0.44</v>
      </c>
      <c r="W29" s="93">
        <v>0.41</v>
      </c>
      <c r="X29" s="93">
        <v>0.41</v>
      </c>
      <c r="Y29" s="93">
        <v>0.36</v>
      </c>
      <c r="Z29" s="93">
        <v>0.49</v>
      </c>
      <c r="AA29" s="93">
        <v>0.58</v>
      </c>
      <c r="AB29" s="93">
        <v>0.61</v>
      </c>
      <c r="AC29" s="93">
        <v>0.64</v>
      </c>
      <c r="AD29" s="93">
        <v>0.62</v>
      </c>
      <c r="AE29" s="93">
        <v>0.6</v>
      </c>
      <c r="AF29" s="93">
        <v>0.58</v>
      </c>
      <c r="AG29" s="93">
        <v>0.55</v>
      </c>
      <c r="AH29" s="93">
        <v>0.51</v>
      </c>
      <c r="AI29" s="93">
        <v>0.45</v>
      </c>
      <c r="AJ29" s="69"/>
      <c r="AK29" s="93">
        <f t="shared" si="5"/>
        <v>0.2</v>
      </c>
      <c r="AL29" s="93">
        <f t="shared" si="0"/>
        <v>0.4</v>
      </c>
      <c r="AM29" s="93">
        <f t="shared" si="1"/>
        <v>0.4</v>
      </c>
      <c r="AN29" s="93">
        <f t="shared" si="2"/>
        <v>0.6000000000000001</v>
      </c>
      <c r="AO29" s="93">
        <f t="shared" si="3"/>
        <v>0.6000000000000001</v>
      </c>
      <c r="AP29" s="93">
        <f t="shared" si="4"/>
        <v>0.5</v>
      </c>
    </row>
    <row r="30" spans="1:42" ht="12.75">
      <c r="A30" s="74" t="s">
        <v>590</v>
      </c>
      <c r="B30" s="40" t="s">
        <v>166</v>
      </c>
      <c r="C30" s="42">
        <v>300</v>
      </c>
      <c r="D30" s="42">
        <v>40</v>
      </c>
      <c r="E30" s="46" t="s">
        <v>500</v>
      </c>
      <c r="F30" s="42" t="s">
        <v>496</v>
      </c>
      <c r="G30" s="42">
        <v>600</v>
      </c>
      <c r="H30" s="42">
        <v>0</v>
      </c>
      <c r="I30" s="40" t="s">
        <v>88</v>
      </c>
      <c r="J30" s="40" t="s">
        <v>95</v>
      </c>
      <c r="K30" s="40" t="s">
        <v>512</v>
      </c>
      <c r="L30" s="42" t="s">
        <v>517</v>
      </c>
      <c r="M30" s="43">
        <v>1</v>
      </c>
      <c r="N30" s="43">
        <v>0.47</v>
      </c>
      <c r="O30" s="44" t="s">
        <v>459</v>
      </c>
      <c r="P30" s="45" t="s">
        <v>2</v>
      </c>
      <c r="Q30" s="40" t="s">
        <v>518</v>
      </c>
      <c r="R30" s="93">
        <v>0.1</v>
      </c>
      <c r="S30" s="93">
        <v>0.2</v>
      </c>
      <c r="T30" s="93">
        <v>0.32</v>
      </c>
      <c r="U30" s="93">
        <v>0.36</v>
      </c>
      <c r="V30" s="93">
        <v>0.43</v>
      </c>
      <c r="W30" s="93">
        <v>0.41</v>
      </c>
      <c r="X30" s="93">
        <v>0.41</v>
      </c>
      <c r="Y30" s="93">
        <v>0.37</v>
      </c>
      <c r="Z30" s="93">
        <v>0.5</v>
      </c>
      <c r="AA30" s="93">
        <v>0.57</v>
      </c>
      <c r="AB30" s="93">
        <v>0.61</v>
      </c>
      <c r="AC30" s="93">
        <v>0.62</v>
      </c>
      <c r="AD30" s="93">
        <v>0.62</v>
      </c>
      <c r="AE30" s="93">
        <v>0.61</v>
      </c>
      <c r="AF30" s="93">
        <v>0.6</v>
      </c>
      <c r="AG30" s="93">
        <v>0.58</v>
      </c>
      <c r="AH30" s="93">
        <v>0.53</v>
      </c>
      <c r="AI30" s="93">
        <v>0.51</v>
      </c>
      <c r="AJ30" s="69"/>
      <c r="AK30" s="93">
        <f t="shared" si="5"/>
        <v>0.2</v>
      </c>
      <c r="AL30" s="93">
        <f t="shared" si="0"/>
        <v>0.4</v>
      </c>
      <c r="AM30" s="93">
        <f t="shared" si="1"/>
        <v>0.45</v>
      </c>
      <c r="AN30" s="93">
        <f t="shared" si="2"/>
        <v>0.6000000000000001</v>
      </c>
      <c r="AO30" s="93">
        <f t="shared" si="3"/>
        <v>0.6000000000000001</v>
      </c>
      <c r="AP30" s="93">
        <f t="shared" si="4"/>
        <v>0.55</v>
      </c>
    </row>
    <row r="31" spans="1:42" ht="12.75">
      <c r="A31" s="74" t="s">
        <v>590</v>
      </c>
      <c r="B31" s="40" t="s">
        <v>167</v>
      </c>
      <c r="C31" s="42">
        <v>300</v>
      </c>
      <c r="D31" s="42">
        <v>40</v>
      </c>
      <c r="E31" s="46" t="s">
        <v>500</v>
      </c>
      <c r="F31" s="42" t="s">
        <v>496</v>
      </c>
      <c r="G31" s="42">
        <v>600</v>
      </c>
      <c r="H31" s="42">
        <v>0</v>
      </c>
      <c r="I31" s="40" t="s">
        <v>88</v>
      </c>
      <c r="J31" s="40" t="s">
        <v>95</v>
      </c>
      <c r="K31" s="40" t="s">
        <v>512</v>
      </c>
      <c r="L31" s="42" t="s">
        <v>525</v>
      </c>
      <c r="M31" s="43">
        <v>1</v>
      </c>
      <c r="N31" s="43">
        <v>0.4</v>
      </c>
      <c r="O31" s="44" t="s">
        <v>459</v>
      </c>
      <c r="P31" s="45" t="s">
        <v>2</v>
      </c>
      <c r="Q31" s="40" t="s">
        <v>518</v>
      </c>
      <c r="R31" s="93">
        <v>0.1</v>
      </c>
      <c r="S31" s="93">
        <v>0.2</v>
      </c>
      <c r="T31" s="93">
        <v>0.32</v>
      </c>
      <c r="U31" s="93">
        <v>0.36</v>
      </c>
      <c r="V31" s="93">
        <v>0.44</v>
      </c>
      <c r="W31" s="93">
        <v>0.41</v>
      </c>
      <c r="X31" s="93">
        <v>0.41</v>
      </c>
      <c r="Y31" s="93">
        <v>0.37</v>
      </c>
      <c r="Z31" s="93">
        <v>0.5</v>
      </c>
      <c r="AA31" s="93">
        <v>0.58</v>
      </c>
      <c r="AB31" s="93">
        <v>0.61</v>
      </c>
      <c r="AC31" s="93">
        <v>0.64</v>
      </c>
      <c r="AD31" s="93">
        <v>0.64</v>
      </c>
      <c r="AE31" s="93">
        <v>0.62</v>
      </c>
      <c r="AF31" s="93">
        <v>0.62</v>
      </c>
      <c r="AG31" s="93">
        <v>0.61</v>
      </c>
      <c r="AH31" s="93">
        <v>0.57</v>
      </c>
      <c r="AI31" s="93">
        <v>0.52</v>
      </c>
      <c r="AJ31" s="69"/>
      <c r="AK31" s="93">
        <f t="shared" si="5"/>
        <v>0.2</v>
      </c>
      <c r="AL31" s="93">
        <f t="shared" si="0"/>
        <v>0.4</v>
      </c>
      <c r="AM31" s="93">
        <f t="shared" si="1"/>
        <v>0.45</v>
      </c>
      <c r="AN31" s="93">
        <f t="shared" si="2"/>
        <v>0.6000000000000001</v>
      </c>
      <c r="AO31" s="93">
        <f t="shared" si="3"/>
        <v>0.65</v>
      </c>
      <c r="AP31" s="93">
        <f t="shared" si="4"/>
        <v>0.55</v>
      </c>
    </row>
    <row r="32" spans="1:42" ht="12.75">
      <c r="A32" s="75"/>
      <c r="B32" s="40" t="s">
        <v>159</v>
      </c>
      <c r="C32" s="42">
        <v>300</v>
      </c>
      <c r="D32" s="42">
        <v>40</v>
      </c>
      <c r="E32" s="46" t="s">
        <v>500</v>
      </c>
      <c r="F32" s="42" t="s">
        <v>498</v>
      </c>
      <c r="G32" s="42">
        <v>600</v>
      </c>
      <c r="H32" s="42">
        <v>0</v>
      </c>
      <c r="I32" s="40" t="s">
        <v>51</v>
      </c>
      <c r="J32" s="40" t="s">
        <v>54</v>
      </c>
      <c r="K32" s="40" t="s">
        <v>515</v>
      </c>
      <c r="L32" s="42"/>
      <c r="M32" s="42"/>
      <c r="N32" s="43"/>
      <c r="O32" s="44" t="s">
        <v>554</v>
      </c>
      <c r="P32" s="45" t="s">
        <v>2</v>
      </c>
      <c r="Q32" s="40" t="s">
        <v>523</v>
      </c>
      <c r="R32" s="93">
        <v>0.07</v>
      </c>
      <c r="S32" s="93">
        <v>0.15</v>
      </c>
      <c r="T32" s="93">
        <v>0.3</v>
      </c>
      <c r="U32" s="93">
        <v>0.4</v>
      </c>
      <c r="V32" s="93">
        <v>0.35</v>
      </c>
      <c r="W32" s="93">
        <v>0.3</v>
      </c>
      <c r="X32" s="93">
        <v>0.31</v>
      </c>
      <c r="Y32" s="93">
        <v>0.23</v>
      </c>
      <c r="Z32" s="93">
        <v>0.29</v>
      </c>
      <c r="AA32" s="93">
        <v>0.35</v>
      </c>
      <c r="AB32" s="93">
        <v>0.4</v>
      </c>
      <c r="AC32" s="93">
        <v>0.45</v>
      </c>
      <c r="AD32" s="93">
        <v>0.5</v>
      </c>
      <c r="AE32" s="93">
        <v>0.54</v>
      </c>
      <c r="AF32" s="93">
        <v>0.56</v>
      </c>
      <c r="AG32" s="93">
        <v>0.6</v>
      </c>
      <c r="AH32" s="93">
        <v>0.57</v>
      </c>
      <c r="AI32" s="93">
        <v>0.52</v>
      </c>
      <c r="AJ32" s="69"/>
      <c r="AK32" s="93">
        <f t="shared" si="5"/>
        <v>0.15000000000000002</v>
      </c>
      <c r="AL32" s="93">
        <f t="shared" si="0"/>
        <v>0.35000000000000003</v>
      </c>
      <c r="AM32" s="93">
        <f t="shared" si="1"/>
        <v>0.30000000000000004</v>
      </c>
      <c r="AN32" s="93">
        <f t="shared" si="2"/>
        <v>0.4</v>
      </c>
      <c r="AO32" s="93">
        <f t="shared" si="3"/>
        <v>0.55</v>
      </c>
      <c r="AP32" s="93">
        <f t="shared" si="4"/>
        <v>0.55</v>
      </c>
    </row>
    <row r="33" spans="1:42" ht="12.75">
      <c r="A33" s="74" t="s">
        <v>592</v>
      </c>
      <c r="B33" s="40" t="s">
        <v>158</v>
      </c>
      <c r="C33" s="40">
        <v>300</v>
      </c>
      <c r="D33" s="40">
        <v>40</v>
      </c>
      <c r="E33" s="40" t="s">
        <v>500</v>
      </c>
      <c r="F33" s="40" t="s">
        <v>496</v>
      </c>
      <c r="G33" s="40">
        <v>600</v>
      </c>
      <c r="H33" s="40">
        <v>0</v>
      </c>
      <c r="I33" s="40" t="s">
        <v>88</v>
      </c>
      <c r="J33" s="40" t="s">
        <v>95</v>
      </c>
      <c r="K33" s="40" t="s">
        <v>514</v>
      </c>
      <c r="L33" s="42"/>
      <c r="M33" s="42"/>
      <c r="N33" s="43"/>
      <c r="O33" s="44" t="s">
        <v>459</v>
      </c>
      <c r="P33" s="45" t="s">
        <v>2</v>
      </c>
      <c r="Q33" s="40" t="s">
        <v>33</v>
      </c>
      <c r="R33" s="93">
        <v>0.19</v>
      </c>
      <c r="S33" s="93">
        <v>0.27</v>
      </c>
      <c r="T33" s="93">
        <v>0.34</v>
      </c>
      <c r="U33" s="93">
        <v>0.43</v>
      </c>
      <c r="V33" s="93">
        <v>0.5</v>
      </c>
      <c r="W33" s="93">
        <v>0.42</v>
      </c>
      <c r="X33" s="93">
        <v>0.41</v>
      </c>
      <c r="Y33" s="93">
        <v>0.41</v>
      </c>
      <c r="Z33" s="93">
        <v>0.51</v>
      </c>
      <c r="AA33" s="93">
        <v>0.56</v>
      </c>
      <c r="AB33" s="93">
        <v>0.6</v>
      </c>
      <c r="AC33" s="93">
        <v>0.65</v>
      </c>
      <c r="AD33" s="93">
        <v>0.66</v>
      </c>
      <c r="AE33" s="93">
        <v>0.65</v>
      </c>
      <c r="AF33" s="93">
        <v>0.62</v>
      </c>
      <c r="AG33" s="93">
        <v>0.61</v>
      </c>
      <c r="AH33" s="93">
        <v>0.57</v>
      </c>
      <c r="AI33" s="93">
        <v>0.51</v>
      </c>
      <c r="AJ33" s="69"/>
      <c r="AK33" s="93">
        <f t="shared" si="5"/>
        <v>0.25</v>
      </c>
      <c r="AL33" s="93">
        <f t="shared" si="0"/>
        <v>0.45</v>
      </c>
      <c r="AM33" s="93">
        <f t="shared" si="1"/>
        <v>0.45</v>
      </c>
      <c r="AN33" s="93">
        <f t="shared" si="2"/>
        <v>0.6000000000000001</v>
      </c>
      <c r="AO33" s="93">
        <f t="shared" si="3"/>
        <v>0.65</v>
      </c>
      <c r="AP33" s="93">
        <f t="shared" si="4"/>
        <v>0.55</v>
      </c>
    </row>
    <row r="34" spans="1:42" ht="15">
      <c r="A34" s="75"/>
      <c r="B34" s="40" t="s">
        <v>533</v>
      </c>
      <c r="C34" s="40">
        <v>150</v>
      </c>
      <c r="D34" s="40">
        <v>40</v>
      </c>
      <c r="E34" s="40" t="s">
        <v>499</v>
      </c>
      <c r="F34" s="40" t="s">
        <v>498</v>
      </c>
      <c r="G34" s="40">
        <v>150</v>
      </c>
      <c r="H34" s="40">
        <v>0</v>
      </c>
      <c r="I34" s="40" t="s">
        <v>51</v>
      </c>
      <c r="J34" s="40" t="s">
        <v>54</v>
      </c>
      <c r="K34" s="40" t="s">
        <v>515</v>
      </c>
      <c r="L34" s="47"/>
      <c r="M34" s="47"/>
      <c r="N34" s="48"/>
      <c r="O34" s="44" t="s">
        <v>557</v>
      </c>
      <c r="P34" s="45" t="s">
        <v>3</v>
      </c>
      <c r="Q34" s="40" t="s">
        <v>519</v>
      </c>
      <c r="R34" s="93">
        <v>0.11</v>
      </c>
      <c r="S34" s="93">
        <v>0.27</v>
      </c>
      <c r="T34" s="93">
        <v>0.31</v>
      </c>
      <c r="U34" s="93">
        <v>0.43</v>
      </c>
      <c r="V34" s="93">
        <v>0.51</v>
      </c>
      <c r="W34" s="93">
        <v>0.55</v>
      </c>
      <c r="X34" s="93">
        <v>0.59</v>
      </c>
      <c r="Y34" s="93">
        <v>0.54</v>
      </c>
      <c r="Z34" s="93">
        <v>0.52</v>
      </c>
      <c r="AA34" s="93">
        <v>0.54</v>
      </c>
      <c r="AB34" s="93">
        <v>0.57</v>
      </c>
      <c r="AC34" s="93">
        <v>0.72</v>
      </c>
      <c r="AD34" s="93">
        <v>0.84</v>
      </c>
      <c r="AE34" s="93">
        <v>0.75</v>
      </c>
      <c r="AF34" s="93">
        <v>0.67</v>
      </c>
      <c r="AG34" s="93">
        <v>0.67</v>
      </c>
      <c r="AH34" s="93">
        <v>0.63</v>
      </c>
      <c r="AI34" s="93">
        <v>0.63</v>
      </c>
      <c r="AJ34" s="69"/>
      <c r="AK34" s="93">
        <f t="shared" si="5"/>
        <v>0.25</v>
      </c>
      <c r="AL34" s="93">
        <f t="shared" si="0"/>
        <v>0.5</v>
      </c>
      <c r="AM34" s="93">
        <f t="shared" si="1"/>
        <v>0.55</v>
      </c>
      <c r="AN34" s="93">
        <f t="shared" si="2"/>
        <v>0.6000000000000001</v>
      </c>
      <c r="AO34" s="93">
        <f t="shared" si="3"/>
        <v>0.75</v>
      </c>
      <c r="AP34" s="93">
        <f t="shared" si="4"/>
        <v>0.65</v>
      </c>
    </row>
    <row r="35" spans="1:42" ht="15">
      <c r="A35" s="75"/>
      <c r="B35" s="40" t="s">
        <v>534</v>
      </c>
      <c r="C35" s="40">
        <v>150</v>
      </c>
      <c r="D35" s="40">
        <v>40</v>
      </c>
      <c r="E35" s="40" t="s">
        <v>500</v>
      </c>
      <c r="F35" s="40" t="s">
        <v>498</v>
      </c>
      <c r="G35" s="40">
        <v>150</v>
      </c>
      <c r="H35" s="40">
        <v>0</v>
      </c>
      <c r="I35" s="40" t="s">
        <v>51</v>
      </c>
      <c r="J35" s="40" t="s">
        <v>54</v>
      </c>
      <c r="K35" s="40" t="s">
        <v>515</v>
      </c>
      <c r="L35" s="47"/>
      <c r="M35" s="47"/>
      <c r="N35" s="48"/>
      <c r="O35" s="44" t="s">
        <v>557</v>
      </c>
      <c r="P35" s="45" t="s">
        <v>3</v>
      </c>
      <c r="Q35" s="40" t="s">
        <v>519</v>
      </c>
      <c r="R35" s="93">
        <v>0.11</v>
      </c>
      <c r="S35" s="93">
        <v>0.28</v>
      </c>
      <c r="T35" s="93">
        <v>0.3</v>
      </c>
      <c r="U35" s="93">
        <v>0.43</v>
      </c>
      <c r="V35" s="93">
        <v>0.51</v>
      </c>
      <c r="W35" s="93">
        <v>0.56</v>
      </c>
      <c r="X35" s="93">
        <v>0.59</v>
      </c>
      <c r="Y35" s="93">
        <v>0.56</v>
      </c>
      <c r="Z35" s="93">
        <v>0.53</v>
      </c>
      <c r="AA35" s="93">
        <v>0.55</v>
      </c>
      <c r="AB35" s="93">
        <v>0.58</v>
      </c>
      <c r="AC35" s="93">
        <v>0.73</v>
      </c>
      <c r="AD35" s="93">
        <v>0.85</v>
      </c>
      <c r="AE35" s="93">
        <v>0.78</v>
      </c>
      <c r="AF35" s="93">
        <v>0.7</v>
      </c>
      <c r="AG35" s="93">
        <v>0.67</v>
      </c>
      <c r="AH35" s="93">
        <v>0.64</v>
      </c>
      <c r="AI35" s="93">
        <v>0.65</v>
      </c>
      <c r="AJ35" s="70"/>
      <c r="AK35" s="93">
        <f t="shared" si="5"/>
        <v>0.25</v>
      </c>
      <c r="AL35" s="93">
        <f t="shared" si="0"/>
        <v>0.5</v>
      </c>
      <c r="AM35" s="93">
        <f t="shared" si="1"/>
        <v>0.55</v>
      </c>
      <c r="AN35" s="93">
        <f t="shared" si="2"/>
        <v>0.6000000000000001</v>
      </c>
      <c r="AO35" s="93">
        <f t="shared" si="3"/>
        <v>0.8</v>
      </c>
      <c r="AP35" s="93">
        <f t="shared" si="4"/>
        <v>0.65</v>
      </c>
    </row>
    <row r="36" spans="1:42" ht="15">
      <c r="A36" s="75"/>
      <c r="B36" s="40" t="s">
        <v>535</v>
      </c>
      <c r="C36" s="40">
        <v>150</v>
      </c>
      <c r="D36" s="40">
        <v>40</v>
      </c>
      <c r="E36" s="40" t="s">
        <v>500</v>
      </c>
      <c r="F36" s="40" t="s">
        <v>498</v>
      </c>
      <c r="G36" s="40">
        <v>150</v>
      </c>
      <c r="H36" s="40">
        <v>0</v>
      </c>
      <c r="I36" s="40" t="s">
        <v>51</v>
      </c>
      <c r="J36" s="40" t="s">
        <v>54</v>
      </c>
      <c r="K36" s="40" t="s">
        <v>515</v>
      </c>
      <c r="L36" s="47"/>
      <c r="M36" s="47"/>
      <c r="N36" s="48"/>
      <c r="O36" s="44" t="s">
        <v>557</v>
      </c>
      <c r="P36" s="45" t="s">
        <v>3</v>
      </c>
      <c r="Q36" s="40" t="s">
        <v>519</v>
      </c>
      <c r="R36" s="93">
        <v>0.11</v>
      </c>
      <c r="S36" s="93">
        <v>0.29</v>
      </c>
      <c r="T36" s="93">
        <v>0.31</v>
      </c>
      <c r="U36" s="93">
        <v>0.42</v>
      </c>
      <c r="V36" s="93">
        <v>0.51</v>
      </c>
      <c r="W36" s="93">
        <v>0.57</v>
      </c>
      <c r="X36" s="93">
        <v>0.6</v>
      </c>
      <c r="Y36" s="93">
        <v>0.57</v>
      </c>
      <c r="Z36" s="93">
        <v>0.54</v>
      </c>
      <c r="AA36" s="93">
        <v>0.55</v>
      </c>
      <c r="AB36" s="93">
        <v>0.58</v>
      </c>
      <c r="AC36" s="93">
        <v>0.73</v>
      </c>
      <c r="AD36" s="93">
        <v>0.83</v>
      </c>
      <c r="AE36" s="93">
        <v>0.76</v>
      </c>
      <c r="AF36" s="93">
        <v>0.71</v>
      </c>
      <c r="AG36" s="93">
        <v>0.69</v>
      </c>
      <c r="AH36" s="93">
        <v>0.63</v>
      </c>
      <c r="AI36" s="93">
        <v>0.62</v>
      </c>
      <c r="AJ36" s="69"/>
      <c r="AK36" s="93">
        <f t="shared" si="5"/>
        <v>0.25</v>
      </c>
      <c r="AL36" s="93">
        <f t="shared" si="0"/>
        <v>0.5</v>
      </c>
      <c r="AM36" s="93">
        <f t="shared" si="1"/>
        <v>0.55</v>
      </c>
      <c r="AN36" s="93">
        <f t="shared" si="2"/>
        <v>0.6000000000000001</v>
      </c>
      <c r="AO36" s="93">
        <f t="shared" si="3"/>
        <v>0.75</v>
      </c>
      <c r="AP36" s="93">
        <f t="shared" si="4"/>
        <v>0.65</v>
      </c>
    </row>
    <row r="37" spans="1:42" ht="15">
      <c r="A37" s="75"/>
      <c r="B37" s="40" t="s">
        <v>536</v>
      </c>
      <c r="C37" s="40">
        <v>150</v>
      </c>
      <c r="D37" s="40">
        <v>40</v>
      </c>
      <c r="E37" s="40" t="s">
        <v>501</v>
      </c>
      <c r="F37" s="40" t="s">
        <v>498</v>
      </c>
      <c r="G37" s="40">
        <v>150</v>
      </c>
      <c r="H37" s="40">
        <v>0</v>
      </c>
      <c r="I37" s="40" t="s">
        <v>51</v>
      </c>
      <c r="J37" s="40" t="s">
        <v>54</v>
      </c>
      <c r="K37" s="40" t="s">
        <v>515</v>
      </c>
      <c r="L37" s="47"/>
      <c r="M37" s="47"/>
      <c r="N37" s="48"/>
      <c r="O37" s="44" t="s">
        <v>557</v>
      </c>
      <c r="P37" s="45" t="s">
        <v>3</v>
      </c>
      <c r="Q37" s="40" t="s">
        <v>519</v>
      </c>
      <c r="R37" s="93">
        <v>0.12</v>
      </c>
      <c r="S37" s="93">
        <v>0.28</v>
      </c>
      <c r="T37" s="93">
        <v>0.31</v>
      </c>
      <c r="U37" s="93">
        <v>0.41</v>
      </c>
      <c r="V37" s="93">
        <v>0.5</v>
      </c>
      <c r="W37" s="93">
        <v>0.56</v>
      </c>
      <c r="X37" s="93">
        <v>0.6</v>
      </c>
      <c r="Y37" s="93">
        <v>0.55</v>
      </c>
      <c r="Z37" s="93">
        <v>0.52</v>
      </c>
      <c r="AA37" s="93">
        <v>0.51</v>
      </c>
      <c r="AB37" s="93">
        <v>0.56</v>
      </c>
      <c r="AC37" s="93">
        <v>0.7</v>
      </c>
      <c r="AD37" s="93">
        <v>0.8</v>
      </c>
      <c r="AE37" s="93">
        <v>0.71</v>
      </c>
      <c r="AF37" s="93">
        <v>0.64</v>
      </c>
      <c r="AG37" s="93">
        <v>0.62</v>
      </c>
      <c r="AH37" s="93">
        <v>0.59</v>
      </c>
      <c r="AI37" s="93">
        <v>0.59</v>
      </c>
      <c r="AJ37" s="69"/>
      <c r="AK37" s="93">
        <f t="shared" si="5"/>
        <v>0.25</v>
      </c>
      <c r="AL37" s="93">
        <f t="shared" si="0"/>
        <v>0.5</v>
      </c>
      <c r="AM37" s="93">
        <f t="shared" si="1"/>
        <v>0.55</v>
      </c>
      <c r="AN37" s="93">
        <f t="shared" si="2"/>
        <v>0.6000000000000001</v>
      </c>
      <c r="AO37" s="93">
        <f t="shared" si="3"/>
        <v>0.7000000000000001</v>
      </c>
      <c r="AP37" s="93">
        <f t="shared" si="4"/>
        <v>0.6000000000000001</v>
      </c>
    </row>
    <row r="38" spans="1:42" ht="15">
      <c r="A38" s="74" t="s">
        <v>590</v>
      </c>
      <c r="B38" s="40" t="s">
        <v>168</v>
      </c>
      <c r="C38" s="40">
        <v>150</v>
      </c>
      <c r="D38" s="40">
        <v>40</v>
      </c>
      <c r="E38" s="40" t="s">
        <v>500</v>
      </c>
      <c r="F38" s="40" t="s">
        <v>498</v>
      </c>
      <c r="G38" s="40">
        <v>600</v>
      </c>
      <c r="H38" s="40">
        <v>0</v>
      </c>
      <c r="I38" s="40" t="s">
        <v>51</v>
      </c>
      <c r="J38" s="40" t="s">
        <v>54</v>
      </c>
      <c r="K38" s="40" t="s">
        <v>515</v>
      </c>
      <c r="L38" s="47"/>
      <c r="M38" s="47"/>
      <c r="N38" s="48"/>
      <c r="O38" s="44" t="s">
        <v>554</v>
      </c>
      <c r="P38" s="45" t="s">
        <v>2</v>
      </c>
      <c r="Q38" s="40" t="s">
        <v>139</v>
      </c>
      <c r="R38" s="93">
        <v>0.11</v>
      </c>
      <c r="S38" s="93">
        <v>0.14</v>
      </c>
      <c r="T38" s="93">
        <v>0.16</v>
      </c>
      <c r="U38" s="93">
        <v>0.22</v>
      </c>
      <c r="V38" s="93">
        <v>0.25</v>
      </c>
      <c r="W38" s="93">
        <v>0.31</v>
      </c>
      <c r="X38" s="93">
        <v>0.33</v>
      </c>
      <c r="Y38" s="93">
        <v>0.38</v>
      </c>
      <c r="Z38" s="93">
        <v>0.39</v>
      </c>
      <c r="AA38" s="93">
        <v>0.42</v>
      </c>
      <c r="AB38" s="93">
        <v>0.4</v>
      </c>
      <c r="AC38" s="93">
        <v>0.42</v>
      </c>
      <c r="AD38" s="93">
        <v>0.44</v>
      </c>
      <c r="AE38" s="93">
        <v>0.4</v>
      </c>
      <c r="AF38" s="93">
        <v>0.4</v>
      </c>
      <c r="AG38" s="93">
        <v>0.4</v>
      </c>
      <c r="AH38" s="93">
        <v>0.42</v>
      </c>
      <c r="AI38" s="93">
        <v>0.43</v>
      </c>
      <c r="AJ38" s="69"/>
      <c r="AK38" s="93">
        <f t="shared" si="5"/>
        <v>0.15000000000000002</v>
      </c>
      <c r="AL38" s="93">
        <f t="shared" si="0"/>
        <v>0.25</v>
      </c>
      <c r="AM38" s="93">
        <f t="shared" si="1"/>
        <v>0.35000000000000003</v>
      </c>
      <c r="AN38" s="93">
        <f t="shared" si="2"/>
        <v>0.4</v>
      </c>
      <c r="AO38" s="93">
        <f t="shared" si="3"/>
        <v>0.4</v>
      </c>
      <c r="AP38" s="93">
        <f t="shared" si="4"/>
        <v>0.4</v>
      </c>
    </row>
    <row r="39" spans="1:42" ht="15">
      <c r="A39" s="75"/>
      <c r="B39" s="40" t="s">
        <v>537</v>
      </c>
      <c r="C39" s="40">
        <v>150</v>
      </c>
      <c r="D39" s="40">
        <v>40</v>
      </c>
      <c r="E39" s="40" t="s">
        <v>502</v>
      </c>
      <c r="F39" s="40" t="s">
        <v>498</v>
      </c>
      <c r="G39" s="40">
        <v>150</v>
      </c>
      <c r="H39" s="40">
        <v>0</v>
      </c>
      <c r="I39" s="40" t="s">
        <v>51</v>
      </c>
      <c r="J39" s="40" t="s">
        <v>54</v>
      </c>
      <c r="K39" s="40" t="s">
        <v>515</v>
      </c>
      <c r="L39" s="47"/>
      <c r="M39" s="47"/>
      <c r="N39" s="48"/>
      <c r="O39" s="44" t="s">
        <v>557</v>
      </c>
      <c r="P39" s="45" t="s">
        <v>3</v>
      </c>
      <c r="Q39" s="40" t="s">
        <v>519</v>
      </c>
      <c r="R39" s="93">
        <v>0.15</v>
      </c>
      <c r="S39" s="93">
        <v>0.27</v>
      </c>
      <c r="T39" s="93">
        <v>0.3</v>
      </c>
      <c r="U39" s="93">
        <v>0.4</v>
      </c>
      <c r="V39" s="93">
        <v>0.48</v>
      </c>
      <c r="W39" s="93">
        <v>0.58</v>
      </c>
      <c r="X39" s="93">
        <v>0.57</v>
      </c>
      <c r="Y39" s="93">
        <v>0.55</v>
      </c>
      <c r="Z39" s="93">
        <v>0.51</v>
      </c>
      <c r="AA39" s="93">
        <v>0.54</v>
      </c>
      <c r="AB39" s="93">
        <v>0.58</v>
      </c>
      <c r="AC39" s="93">
        <v>0.72</v>
      </c>
      <c r="AD39" s="93">
        <v>0.84</v>
      </c>
      <c r="AE39" s="93">
        <v>0.76</v>
      </c>
      <c r="AF39" s="93">
        <v>0.69</v>
      </c>
      <c r="AG39" s="93">
        <v>0.68</v>
      </c>
      <c r="AH39" s="93">
        <v>0.67</v>
      </c>
      <c r="AI39" s="93">
        <v>0.69</v>
      </c>
      <c r="AJ39" s="69"/>
      <c r="AK39" s="93">
        <f t="shared" si="5"/>
        <v>0.25</v>
      </c>
      <c r="AL39" s="93">
        <f t="shared" si="0"/>
        <v>0.5</v>
      </c>
      <c r="AM39" s="93">
        <f t="shared" si="1"/>
        <v>0.55</v>
      </c>
      <c r="AN39" s="93">
        <f t="shared" si="2"/>
        <v>0.6000000000000001</v>
      </c>
      <c r="AO39" s="93">
        <f t="shared" si="3"/>
        <v>0.75</v>
      </c>
      <c r="AP39" s="93">
        <f t="shared" si="4"/>
        <v>0.7000000000000001</v>
      </c>
    </row>
    <row r="40" spans="1:42" ht="15">
      <c r="A40" s="75"/>
      <c r="B40" s="40" t="s">
        <v>538</v>
      </c>
      <c r="C40" s="40">
        <v>150</v>
      </c>
      <c r="D40" s="40">
        <v>40</v>
      </c>
      <c r="E40" s="40" t="s">
        <v>503</v>
      </c>
      <c r="F40" s="40" t="s">
        <v>498</v>
      </c>
      <c r="G40" s="40">
        <v>150</v>
      </c>
      <c r="H40" s="40">
        <v>0</v>
      </c>
      <c r="I40" s="40" t="s">
        <v>51</v>
      </c>
      <c r="J40" s="40" t="s">
        <v>54</v>
      </c>
      <c r="K40" s="40" t="s">
        <v>515</v>
      </c>
      <c r="L40" s="47"/>
      <c r="M40" s="47"/>
      <c r="N40" s="48"/>
      <c r="O40" s="44" t="s">
        <v>557</v>
      </c>
      <c r="P40" s="45" t="s">
        <v>3</v>
      </c>
      <c r="Q40" s="40" t="s">
        <v>519</v>
      </c>
      <c r="R40" s="93">
        <v>0.13</v>
      </c>
      <c r="S40" s="93">
        <v>0.27</v>
      </c>
      <c r="T40" s="93">
        <v>0.3</v>
      </c>
      <c r="U40" s="93">
        <v>0.4</v>
      </c>
      <c r="V40" s="93">
        <v>0.46</v>
      </c>
      <c r="W40" s="93">
        <v>0.56</v>
      </c>
      <c r="X40" s="93">
        <v>0.56</v>
      </c>
      <c r="Y40" s="93">
        <v>0.54</v>
      </c>
      <c r="Z40" s="93">
        <v>0.49</v>
      </c>
      <c r="AA40" s="93">
        <v>0.53</v>
      </c>
      <c r="AB40" s="93">
        <v>0.59</v>
      </c>
      <c r="AC40" s="93">
        <v>0.71</v>
      </c>
      <c r="AD40" s="93">
        <v>0.84</v>
      </c>
      <c r="AE40" s="93">
        <v>0.74</v>
      </c>
      <c r="AF40" s="93">
        <v>0.69</v>
      </c>
      <c r="AG40" s="93">
        <v>0.68</v>
      </c>
      <c r="AH40" s="93">
        <v>0.66</v>
      </c>
      <c r="AI40" s="93">
        <v>0.69</v>
      </c>
      <c r="AJ40" s="70"/>
      <c r="AK40" s="93">
        <f t="shared" si="5"/>
        <v>0.25</v>
      </c>
      <c r="AL40" s="93">
        <f t="shared" si="0"/>
        <v>0.45</v>
      </c>
      <c r="AM40" s="93">
        <f t="shared" si="1"/>
        <v>0.55</v>
      </c>
      <c r="AN40" s="93">
        <f t="shared" si="2"/>
        <v>0.6000000000000001</v>
      </c>
      <c r="AO40" s="93">
        <f t="shared" si="3"/>
        <v>0.75</v>
      </c>
      <c r="AP40" s="93">
        <f t="shared" si="4"/>
        <v>0.7000000000000001</v>
      </c>
    </row>
    <row r="41" spans="1:42" ht="15">
      <c r="A41" s="74" t="s">
        <v>590</v>
      </c>
      <c r="B41" s="40" t="s">
        <v>169</v>
      </c>
      <c r="C41" s="40">
        <v>150</v>
      </c>
      <c r="D41" s="40">
        <v>40</v>
      </c>
      <c r="E41" s="40" t="s">
        <v>500</v>
      </c>
      <c r="F41" s="40" t="s">
        <v>498</v>
      </c>
      <c r="G41" s="40">
        <v>600</v>
      </c>
      <c r="H41" s="40">
        <v>0</v>
      </c>
      <c r="I41" s="40" t="s">
        <v>51</v>
      </c>
      <c r="J41" s="40" t="s">
        <v>54</v>
      </c>
      <c r="K41" s="40" t="s">
        <v>527</v>
      </c>
      <c r="L41" s="47"/>
      <c r="M41" s="47"/>
      <c r="N41" s="48"/>
      <c r="O41" s="44" t="s">
        <v>554</v>
      </c>
      <c r="P41" s="45" t="s">
        <v>2</v>
      </c>
      <c r="Q41" s="40" t="s">
        <v>139</v>
      </c>
      <c r="R41" s="93">
        <v>0.14</v>
      </c>
      <c r="S41" s="93">
        <v>0.14</v>
      </c>
      <c r="T41" s="93">
        <v>0.14</v>
      </c>
      <c r="U41" s="93">
        <v>0.21</v>
      </c>
      <c r="V41" s="93">
        <v>0.25</v>
      </c>
      <c r="W41" s="93">
        <v>0.3</v>
      </c>
      <c r="X41" s="93">
        <v>0.33</v>
      </c>
      <c r="Y41" s="93">
        <v>0.37</v>
      </c>
      <c r="Z41" s="93">
        <v>0.36</v>
      </c>
      <c r="AA41" s="93">
        <v>0.39</v>
      </c>
      <c r="AB41" s="93">
        <v>0.38</v>
      </c>
      <c r="AC41" s="93">
        <v>0.39</v>
      </c>
      <c r="AD41" s="93">
        <v>0.4</v>
      </c>
      <c r="AE41" s="93">
        <v>0.36</v>
      </c>
      <c r="AF41" s="93">
        <v>0.36</v>
      </c>
      <c r="AG41" s="93">
        <v>0.37</v>
      </c>
      <c r="AH41" s="93">
        <v>0.37</v>
      </c>
      <c r="AI41" s="93">
        <v>0.39</v>
      </c>
      <c r="AJ41" s="69"/>
      <c r="AK41" s="93">
        <f t="shared" si="5"/>
        <v>0.15000000000000002</v>
      </c>
      <c r="AL41" s="93">
        <f t="shared" si="0"/>
        <v>0.25</v>
      </c>
      <c r="AM41" s="93">
        <f t="shared" si="1"/>
        <v>0.35000000000000003</v>
      </c>
      <c r="AN41" s="93">
        <f t="shared" si="2"/>
        <v>0.4</v>
      </c>
      <c r="AO41" s="93">
        <f t="shared" si="3"/>
        <v>0.35000000000000003</v>
      </c>
      <c r="AP41" s="93">
        <f t="shared" si="4"/>
        <v>0.4</v>
      </c>
    </row>
    <row r="42" spans="1:42" ht="15">
      <c r="A42" s="75"/>
      <c r="B42" s="40" t="s">
        <v>539</v>
      </c>
      <c r="C42" s="40">
        <v>150</v>
      </c>
      <c r="D42" s="40">
        <v>40</v>
      </c>
      <c r="E42" s="40" t="s">
        <v>500</v>
      </c>
      <c r="F42" s="40" t="s">
        <v>498</v>
      </c>
      <c r="G42" s="40">
        <v>600</v>
      </c>
      <c r="H42" s="40">
        <v>0</v>
      </c>
      <c r="I42" s="40" t="s">
        <v>51</v>
      </c>
      <c r="J42" s="40" t="s">
        <v>54</v>
      </c>
      <c r="K42" s="40" t="s">
        <v>528</v>
      </c>
      <c r="L42" s="47"/>
      <c r="M42" s="47"/>
      <c r="N42" s="48"/>
      <c r="O42" s="44" t="s">
        <v>554</v>
      </c>
      <c r="P42" s="45" t="s">
        <v>2</v>
      </c>
      <c r="Q42" s="40" t="s">
        <v>139</v>
      </c>
      <c r="R42" s="93">
        <v>0.13</v>
      </c>
      <c r="S42" s="93">
        <v>0.1</v>
      </c>
      <c r="T42" s="93">
        <v>0.13</v>
      </c>
      <c r="U42" s="93">
        <v>0.22</v>
      </c>
      <c r="V42" s="93">
        <v>0.25</v>
      </c>
      <c r="W42" s="93">
        <v>0.31</v>
      </c>
      <c r="X42" s="93">
        <v>0.32</v>
      </c>
      <c r="Y42" s="93">
        <v>0.37</v>
      </c>
      <c r="Z42" s="93">
        <v>0.36</v>
      </c>
      <c r="AA42" s="93">
        <v>0.39</v>
      </c>
      <c r="AB42" s="93">
        <v>0.38</v>
      </c>
      <c r="AC42" s="93">
        <v>0.39</v>
      </c>
      <c r="AD42" s="93">
        <v>0.41</v>
      </c>
      <c r="AE42" s="93">
        <v>0.37</v>
      </c>
      <c r="AF42" s="93">
        <v>0.37</v>
      </c>
      <c r="AG42" s="93">
        <v>0.39</v>
      </c>
      <c r="AH42" s="93">
        <v>0.37</v>
      </c>
      <c r="AI42" s="93">
        <v>0.42</v>
      </c>
      <c r="AJ42" s="69"/>
      <c r="AK42" s="93">
        <f t="shared" si="5"/>
        <v>0.1</v>
      </c>
      <c r="AL42" s="93">
        <f t="shared" si="0"/>
        <v>0.25</v>
      </c>
      <c r="AM42" s="93">
        <f t="shared" si="1"/>
        <v>0.35000000000000003</v>
      </c>
      <c r="AN42" s="93">
        <f t="shared" si="2"/>
        <v>0.4</v>
      </c>
      <c r="AO42" s="93">
        <f t="shared" si="3"/>
        <v>0.4</v>
      </c>
      <c r="AP42" s="93">
        <f t="shared" si="4"/>
        <v>0.4</v>
      </c>
    </row>
    <row r="43" spans="1:42" ht="12.75">
      <c r="A43" s="75"/>
      <c r="B43" s="40" t="s">
        <v>162</v>
      </c>
      <c r="C43" s="40">
        <v>220</v>
      </c>
      <c r="D43" s="40">
        <v>50</v>
      </c>
      <c r="E43" s="40" t="s">
        <v>500</v>
      </c>
      <c r="F43" s="40" t="s">
        <v>496</v>
      </c>
      <c r="G43" s="40">
        <v>150</v>
      </c>
      <c r="H43" s="40">
        <v>200</v>
      </c>
      <c r="I43" s="40" t="s">
        <v>88</v>
      </c>
      <c r="J43" s="40" t="s">
        <v>95</v>
      </c>
      <c r="K43" s="92" t="s">
        <v>412</v>
      </c>
      <c r="L43" s="42" t="s">
        <v>549</v>
      </c>
      <c r="M43" s="43">
        <v>1</v>
      </c>
      <c r="N43" s="43">
        <v>0.6</v>
      </c>
      <c r="O43" s="44" t="s">
        <v>77</v>
      </c>
      <c r="P43" s="45" t="s">
        <v>3</v>
      </c>
      <c r="Q43" s="40" t="s">
        <v>519</v>
      </c>
      <c r="R43" s="93">
        <v>0.17</v>
      </c>
      <c r="S43" s="93">
        <v>0.3</v>
      </c>
      <c r="T43" s="93">
        <v>0.37</v>
      </c>
      <c r="U43" s="93">
        <v>0.36</v>
      </c>
      <c r="V43" s="93">
        <v>0.34</v>
      </c>
      <c r="W43" s="93">
        <v>0.35</v>
      </c>
      <c r="X43" s="93">
        <v>0.47</v>
      </c>
      <c r="Y43" s="93">
        <v>0.67</v>
      </c>
      <c r="Z43" s="93">
        <v>0.78</v>
      </c>
      <c r="AA43" s="93">
        <v>0.75</v>
      </c>
      <c r="AB43" s="93">
        <v>0.76</v>
      </c>
      <c r="AC43" s="93">
        <v>0.71</v>
      </c>
      <c r="AD43" s="93">
        <v>0.64</v>
      </c>
      <c r="AE43" s="93">
        <v>0.66</v>
      </c>
      <c r="AF43" s="93">
        <v>0.61</v>
      </c>
      <c r="AG43" s="93">
        <v>0.57</v>
      </c>
      <c r="AH43" s="93">
        <v>0.54</v>
      </c>
      <c r="AI43" s="93">
        <v>0.52</v>
      </c>
      <c r="AJ43" s="69"/>
      <c r="AK43" s="93">
        <f t="shared" si="5"/>
        <v>0.30000000000000004</v>
      </c>
      <c r="AL43" s="93">
        <f t="shared" si="0"/>
        <v>0.35000000000000003</v>
      </c>
      <c r="AM43" s="93">
        <f t="shared" si="1"/>
        <v>0.65</v>
      </c>
      <c r="AN43" s="93">
        <f t="shared" si="2"/>
        <v>0.75</v>
      </c>
      <c r="AO43" s="93">
        <f t="shared" si="3"/>
        <v>0.65</v>
      </c>
      <c r="AP43" s="93">
        <f t="shared" si="4"/>
        <v>0.55</v>
      </c>
    </row>
    <row r="44" spans="1:42" ht="12.75">
      <c r="A44" s="75"/>
      <c r="B44" s="40" t="s">
        <v>163</v>
      </c>
      <c r="C44" s="40">
        <v>220</v>
      </c>
      <c r="D44" s="40">
        <v>50</v>
      </c>
      <c r="E44" s="40" t="s">
        <v>500</v>
      </c>
      <c r="F44" s="40" t="s">
        <v>496</v>
      </c>
      <c r="G44" s="40">
        <v>150</v>
      </c>
      <c r="H44" s="40">
        <v>200</v>
      </c>
      <c r="I44" s="40" t="s">
        <v>88</v>
      </c>
      <c r="J44" s="40" t="s">
        <v>95</v>
      </c>
      <c r="K44" s="92" t="s">
        <v>412</v>
      </c>
      <c r="L44" s="42" t="s">
        <v>550</v>
      </c>
      <c r="M44" s="43">
        <v>0.5</v>
      </c>
      <c r="N44" s="43">
        <v>0.3</v>
      </c>
      <c r="O44" s="44" t="s">
        <v>557</v>
      </c>
      <c r="P44" s="45" t="s">
        <v>3</v>
      </c>
      <c r="Q44" s="40" t="s">
        <v>519</v>
      </c>
      <c r="R44" s="93">
        <v>0.17</v>
      </c>
      <c r="S44" s="93">
        <v>0.29</v>
      </c>
      <c r="T44" s="93">
        <v>0.34</v>
      </c>
      <c r="U44" s="93">
        <v>0.34</v>
      </c>
      <c r="V44" s="93">
        <v>0.33</v>
      </c>
      <c r="W44" s="93">
        <v>0.35</v>
      </c>
      <c r="X44" s="93">
        <v>0.47</v>
      </c>
      <c r="Y44" s="93">
        <v>0.65</v>
      </c>
      <c r="Z44" s="93">
        <v>0.75</v>
      </c>
      <c r="AA44" s="93">
        <v>0.76</v>
      </c>
      <c r="AB44" s="93">
        <v>0.81</v>
      </c>
      <c r="AC44" s="93">
        <v>0.77</v>
      </c>
      <c r="AD44" s="93">
        <v>0.76</v>
      </c>
      <c r="AE44" s="93">
        <v>0.71</v>
      </c>
      <c r="AF44" s="93">
        <v>0.68</v>
      </c>
      <c r="AG44" s="93">
        <v>0.66</v>
      </c>
      <c r="AH44" s="93">
        <v>0.65</v>
      </c>
      <c r="AI44" s="93">
        <v>0.65</v>
      </c>
      <c r="AJ44" s="69"/>
      <c r="AK44" s="93">
        <f t="shared" si="5"/>
        <v>0.25</v>
      </c>
      <c r="AL44" s="93">
        <f t="shared" si="0"/>
        <v>0.35000000000000003</v>
      </c>
      <c r="AM44" s="93">
        <f t="shared" si="1"/>
        <v>0.6000000000000001</v>
      </c>
      <c r="AN44" s="93">
        <f t="shared" si="2"/>
        <v>0.8</v>
      </c>
      <c r="AO44" s="93">
        <f t="shared" si="3"/>
        <v>0.7000000000000001</v>
      </c>
      <c r="AP44" s="93">
        <f t="shared" si="4"/>
        <v>0.65</v>
      </c>
    </row>
    <row r="45" spans="1:42" ht="12.75">
      <c r="A45" s="75"/>
      <c r="B45" s="92" t="s">
        <v>540</v>
      </c>
      <c r="C45" s="40">
        <v>220</v>
      </c>
      <c r="D45" s="40">
        <v>50</v>
      </c>
      <c r="E45" s="40" t="s">
        <v>500</v>
      </c>
      <c r="F45" s="40" t="s">
        <v>496</v>
      </c>
      <c r="G45" s="40">
        <v>300</v>
      </c>
      <c r="H45" s="40">
        <v>200</v>
      </c>
      <c r="I45" s="40" t="s">
        <v>88</v>
      </c>
      <c r="J45" s="40" t="s">
        <v>95</v>
      </c>
      <c r="K45" s="92" t="s">
        <v>412</v>
      </c>
      <c r="L45" s="42" t="s">
        <v>550</v>
      </c>
      <c r="M45" s="43">
        <v>0.5</v>
      </c>
      <c r="N45" s="63">
        <v>0.3</v>
      </c>
      <c r="O45" s="44" t="s">
        <v>553</v>
      </c>
      <c r="P45" s="45" t="s">
        <v>2</v>
      </c>
      <c r="Q45" s="40" t="s">
        <v>518</v>
      </c>
      <c r="R45" s="93">
        <v>0.12</v>
      </c>
      <c r="S45" s="93">
        <v>0.22</v>
      </c>
      <c r="T45" s="93">
        <v>0.21</v>
      </c>
      <c r="U45" s="93">
        <v>0.25</v>
      </c>
      <c r="V45" s="93">
        <v>0.28</v>
      </c>
      <c r="W45" s="93">
        <v>0.28</v>
      </c>
      <c r="X45" s="93">
        <v>0.33</v>
      </c>
      <c r="Y45" s="93">
        <v>0.46</v>
      </c>
      <c r="Z45" s="93">
        <v>0.59</v>
      </c>
      <c r="AA45" s="93">
        <v>0.62</v>
      </c>
      <c r="AB45" s="93">
        <v>0.69</v>
      </c>
      <c r="AC45" s="93">
        <v>0.68</v>
      </c>
      <c r="AD45" s="93">
        <v>0.68</v>
      </c>
      <c r="AE45" s="93">
        <v>0.64</v>
      </c>
      <c r="AF45" s="93">
        <v>0.64</v>
      </c>
      <c r="AG45" s="93">
        <v>0.63</v>
      </c>
      <c r="AH45" s="93">
        <v>0.6</v>
      </c>
      <c r="AI45" s="93">
        <v>0.6</v>
      </c>
      <c r="AJ45" s="69"/>
      <c r="AK45" s="93">
        <f t="shared" si="5"/>
        <v>0.2</v>
      </c>
      <c r="AL45" s="93">
        <f t="shared" si="0"/>
        <v>0.25</v>
      </c>
      <c r="AM45" s="93">
        <f t="shared" si="1"/>
        <v>0.45</v>
      </c>
      <c r="AN45" s="93">
        <f t="shared" si="2"/>
        <v>0.65</v>
      </c>
      <c r="AO45" s="93">
        <f t="shared" si="3"/>
        <v>0.65</v>
      </c>
      <c r="AP45" s="93">
        <f t="shared" si="4"/>
        <v>0.6000000000000001</v>
      </c>
    </row>
    <row r="46" spans="1:42" ht="12.75">
      <c r="A46" s="75"/>
      <c r="B46" s="40" t="s">
        <v>164</v>
      </c>
      <c r="C46" s="40">
        <v>220</v>
      </c>
      <c r="D46" s="40">
        <v>50</v>
      </c>
      <c r="E46" s="40" t="s">
        <v>500</v>
      </c>
      <c r="F46" s="40" t="s">
        <v>496</v>
      </c>
      <c r="G46" s="40">
        <v>150</v>
      </c>
      <c r="H46" s="40">
        <v>200</v>
      </c>
      <c r="I46" s="40" t="s">
        <v>88</v>
      </c>
      <c r="J46" s="40" t="s">
        <v>95</v>
      </c>
      <c r="K46" s="92" t="s">
        <v>412</v>
      </c>
      <c r="L46" s="42" t="s">
        <v>551</v>
      </c>
      <c r="M46" s="43">
        <v>0.5</v>
      </c>
      <c r="N46" s="63">
        <v>0.3</v>
      </c>
      <c r="O46" s="44" t="s">
        <v>458</v>
      </c>
      <c r="P46" s="45" t="s">
        <v>3</v>
      </c>
      <c r="Q46" s="40" t="s">
        <v>519</v>
      </c>
      <c r="R46" s="93">
        <v>0.17</v>
      </c>
      <c r="S46" s="93">
        <v>0.28</v>
      </c>
      <c r="T46" s="93">
        <v>0.31</v>
      </c>
      <c r="U46" s="93">
        <v>0.31</v>
      </c>
      <c r="V46" s="93">
        <v>0.32</v>
      </c>
      <c r="W46" s="93">
        <v>0.35</v>
      </c>
      <c r="X46" s="93">
        <v>0.47</v>
      </c>
      <c r="Y46" s="93">
        <v>0.66</v>
      </c>
      <c r="Z46" s="93">
        <v>0.77</v>
      </c>
      <c r="AA46" s="93">
        <v>0.78</v>
      </c>
      <c r="AB46" s="93">
        <v>0.83</v>
      </c>
      <c r="AC46" s="93">
        <v>0.79</v>
      </c>
      <c r="AD46" s="93">
        <v>0.76</v>
      </c>
      <c r="AE46" s="93">
        <v>0.71</v>
      </c>
      <c r="AF46" s="93">
        <v>0.7</v>
      </c>
      <c r="AG46" s="93">
        <v>0.65</v>
      </c>
      <c r="AH46" s="93">
        <v>0.66</v>
      </c>
      <c r="AI46" s="93">
        <v>0.66</v>
      </c>
      <c r="AJ46" s="69"/>
      <c r="AK46" s="93">
        <f t="shared" si="5"/>
        <v>0.25</v>
      </c>
      <c r="AL46" s="93">
        <f t="shared" si="0"/>
        <v>0.35000000000000003</v>
      </c>
      <c r="AM46" s="93">
        <f t="shared" si="1"/>
        <v>0.65</v>
      </c>
      <c r="AN46" s="93">
        <f t="shared" si="2"/>
        <v>0.8</v>
      </c>
      <c r="AO46" s="93">
        <f t="shared" si="3"/>
        <v>0.7000000000000001</v>
      </c>
      <c r="AP46" s="93">
        <f t="shared" si="4"/>
        <v>0.65</v>
      </c>
    </row>
    <row r="47" spans="1:42" ht="12.75">
      <c r="A47" s="75"/>
      <c r="B47" s="40" t="s">
        <v>541</v>
      </c>
      <c r="C47" s="40">
        <v>220</v>
      </c>
      <c r="D47" s="40">
        <v>50</v>
      </c>
      <c r="E47" s="40" t="s">
        <v>500</v>
      </c>
      <c r="F47" s="40" t="s">
        <v>496</v>
      </c>
      <c r="G47" s="40">
        <v>600</v>
      </c>
      <c r="H47" s="40">
        <v>200</v>
      </c>
      <c r="I47" s="40" t="s">
        <v>88</v>
      </c>
      <c r="J47" s="40" t="s">
        <v>95</v>
      </c>
      <c r="K47" s="40" t="s">
        <v>532</v>
      </c>
      <c r="L47" s="42"/>
      <c r="M47" s="42"/>
      <c r="N47" s="43"/>
      <c r="O47" s="44" t="s">
        <v>554</v>
      </c>
      <c r="P47" s="45" t="s">
        <v>2</v>
      </c>
      <c r="Q47" s="40" t="s">
        <v>523</v>
      </c>
      <c r="R47" s="93">
        <v>0.05</v>
      </c>
      <c r="S47" s="93">
        <v>0.11</v>
      </c>
      <c r="T47" s="93">
        <v>0.13</v>
      </c>
      <c r="U47" s="93">
        <v>0.15</v>
      </c>
      <c r="V47" s="93">
        <v>0.21</v>
      </c>
      <c r="W47" s="93">
        <v>0.18</v>
      </c>
      <c r="X47" s="93">
        <v>0.23</v>
      </c>
      <c r="Y47" s="93">
        <v>0.3</v>
      </c>
      <c r="Z47" s="93">
        <v>0.46</v>
      </c>
      <c r="AA47" s="93">
        <v>0.53</v>
      </c>
      <c r="AB47" s="93">
        <v>0.58</v>
      </c>
      <c r="AC47" s="93">
        <v>0.57</v>
      </c>
      <c r="AD47" s="93">
        <v>0.55</v>
      </c>
      <c r="AE47" s="93">
        <v>0.54</v>
      </c>
      <c r="AF47" s="93">
        <v>0.53</v>
      </c>
      <c r="AG47" s="93">
        <v>0.5</v>
      </c>
      <c r="AH47" s="93">
        <v>0.49</v>
      </c>
      <c r="AI47" s="93">
        <v>0.48</v>
      </c>
      <c r="AJ47" s="69"/>
      <c r="AK47" s="93">
        <f t="shared" si="5"/>
        <v>0.1</v>
      </c>
      <c r="AL47" s="93">
        <f t="shared" si="0"/>
        <v>0.2</v>
      </c>
      <c r="AM47" s="93">
        <f t="shared" si="1"/>
        <v>0.35000000000000003</v>
      </c>
      <c r="AN47" s="93">
        <f t="shared" si="2"/>
        <v>0.55</v>
      </c>
      <c r="AO47" s="93">
        <f t="shared" si="3"/>
        <v>0.55</v>
      </c>
      <c r="AP47" s="93">
        <f t="shared" si="4"/>
        <v>0.5</v>
      </c>
    </row>
    <row r="48" spans="1:42" ht="12.75">
      <c r="A48" s="75"/>
      <c r="B48" s="40" t="s">
        <v>542</v>
      </c>
      <c r="C48" s="40">
        <v>220</v>
      </c>
      <c r="D48" s="40">
        <v>50</v>
      </c>
      <c r="E48" s="40" t="s">
        <v>500</v>
      </c>
      <c r="F48" s="40" t="s">
        <v>496</v>
      </c>
      <c r="G48" s="40">
        <v>150</v>
      </c>
      <c r="H48" s="40">
        <v>200</v>
      </c>
      <c r="I48" s="40" t="s">
        <v>88</v>
      </c>
      <c r="J48" s="40" t="s">
        <v>95</v>
      </c>
      <c r="K48" s="40" t="s">
        <v>532</v>
      </c>
      <c r="L48" s="42"/>
      <c r="M48" s="42"/>
      <c r="N48" s="43"/>
      <c r="O48" s="44" t="s">
        <v>557</v>
      </c>
      <c r="P48" s="45" t="s">
        <v>3</v>
      </c>
      <c r="Q48" s="40" t="s">
        <v>519</v>
      </c>
      <c r="R48" s="93">
        <v>0.17</v>
      </c>
      <c r="S48" s="93">
        <v>0.27</v>
      </c>
      <c r="T48" s="93">
        <v>0.29</v>
      </c>
      <c r="U48" s="93">
        <v>0.28</v>
      </c>
      <c r="V48" s="93">
        <v>0.31</v>
      </c>
      <c r="W48" s="93">
        <v>0.33</v>
      </c>
      <c r="X48" s="93">
        <v>0.46</v>
      </c>
      <c r="Y48" s="93">
        <v>0.63</v>
      </c>
      <c r="Z48" s="93">
        <v>0.74</v>
      </c>
      <c r="AA48" s="93">
        <v>0.76</v>
      </c>
      <c r="AB48" s="93">
        <v>0.83</v>
      </c>
      <c r="AC48" s="93">
        <v>0.78</v>
      </c>
      <c r="AD48" s="93">
        <v>0.78</v>
      </c>
      <c r="AE48" s="93">
        <v>0.73</v>
      </c>
      <c r="AF48" s="93">
        <v>0.7</v>
      </c>
      <c r="AG48" s="93">
        <v>0.68</v>
      </c>
      <c r="AH48" s="93">
        <v>0.68</v>
      </c>
      <c r="AI48" s="93">
        <v>0.69</v>
      </c>
      <c r="AJ48" s="69"/>
      <c r="AK48" s="93">
        <f t="shared" si="5"/>
        <v>0.25</v>
      </c>
      <c r="AL48" s="93">
        <f t="shared" si="0"/>
        <v>0.30000000000000004</v>
      </c>
      <c r="AM48" s="93">
        <f t="shared" si="1"/>
        <v>0.6000000000000001</v>
      </c>
      <c r="AN48" s="93">
        <f t="shared" si="2"/>
        <v>0.8</v>
      </c>
      <c r="AO48" s="93">
        <f t="shared" si="3"/>
        <v>0.75</v>
      </c>
      <c r="AP48" s="93">
        <f t="shared" si="4"/>
        <v>0.7000000000000001</v>
      </c>
    </row>
    <row r="49" spans="1:42" ht="12.75">
      <c r="A49" s="75"/>
      <c r="B49" s="40" t="s">
        <v>543</v>
      </c>
      <c r="C49" s="40">
        <v>300</v>
      </c>
      <c r="D49" s="40">
        <v>50</v>
      </c>
      <c r="E49" s="40" t="s">
        <v>500</v>
      </c>
      <c r="F49" s="40" t="s">
        <v>496</v>
      </c>
      <c r="G49" s="40">
        <v>600</v>
      </c>
      <c r="H49" s="40">
        <v>200</v>
      </c>
      <c r="I49" s="40" t="s">
        <v>88</v>
      </c>
      <c r="J49" s="40" t="s">
        <v>95</v>
      </c>
      <c r="K49" s="40" t="s">
        <v>532</v>
      </c>
      <c r="L49" s="42"/>
      <c r="M49" s="42"/>
      <c r="N49" s="43"/>
      <c r="O49" s="44" t="s">
        <v>452</v>
      </c>
      <c r="P49" s="45" t="s">
        <v>2</v>
      </c>
      <c r="Q49" s="40" t="s">
        <v>518</v>
      </c>
      <c r="R49" s="93">
        <v>0.1</v>
      </c>
      <c r="S49" s="93">
        <v>0.24</v>
      </c>
      <c r="T49" s="93">
        <v>0.21</v>
      </c>
      <c r="U49" s="93">
        <v>0.23</v>
      </c>
      <c r="V49" s="93">
        <v>0.23</v>
      </c>
      <c r="W49" s="93">
        <v>0.2</v>
      </c>
      <c r="X49" s="93">
        <v>0.29</v>
      </c>
      <c r="Y49" s="93">
        <v>0.44</v>
      </c>
      <c r="Z49" s="93">
        <v>0.55</v>
      </c>
      <c r="AA49" s="93">
        <v>0.64</v>
      </c>
      <c r="AB49" s="93">
        <v>0.69</v>
      </c>
      <c r="AC49" s="93">
        <v>0.64</v>
      </c>
      <c r="AD49" s="93">
        <v>0.65</v>
      </c>
      <c r="AE49" s="93">
        <v>0.63</v>
      </c>
      <c r="AF49" s="93">
        <v>0.61</v>
      </c>
      <c r="AG49" s="93">
        <v>0.6</v>
      </c>
      <c r="AH49" s="93">
        <v>0.6</v>
      </c>
      <c r="AI49" s="93">
        <v>0.6</v>
      </c>
      <c r="AJ49" s="69"/>
      <c r="AK49" s="93">
        <f t="shared" si="5"/>
        <v>0.2</v>
      </c>
      <c r="AL49" s="93">
        <f t="shared" si="0"/>
        <v>0.2</v>
      </c>
      <c r="AM49" s="93">
        <f t="shared" si="1"/>
        <v>0.45</v>
      </c>
      <c r="AN49" s="93">
        <f t="shared" si="2"/>
        <v>0.65</v>
      </c>
      <c r="AO49" s="93">
        <f t="shared" si="3"/>
        <v>0.65</v>
      </c>
      <c r="AP49" s="93">
        <f t="shared" si="4"/>
        <v>0.6000000000000001</v>
      </c>
    </row>
    <row r="50" spans="1:42" ht="12.75">
      <c r="A50" s="75"/>
      <c r="B50" s="40" t="s">
        <v>544</v>
      </c>
      <c r="C50" s="40">
        <v>300</v>
      </c>
      <c r="D50" s="40">
        <v>50</v>
      </c>
      <c r="E50" s="40" t="s">
        <v>500</v>
      </c>
      <c r="F50" s="40" t="s">
        <v>496</v>
      </c>
      <c r="G50" s="40">
        <v>600</v>
      </c>
      <c r="H50" s="40">
        <v>200</v>
      </c>
      <c r="I50" s="40" t="s">
        <v>88</v>
      </c>
      <c r="J50" s="40" t="s">
        <v>95</v>
      </c>
      <c r="K50" s="40" t="s">
        <v>513</v>
      </c>
      <c r="L50" s="42"/>
      <c r="M50" s="42"/>
      <c r="N50" s="43"/>
      <c r="O50" s="44" t="s">
        <v>452</v>
      </c>
      <c r="P50" s="45" t="s">
        <v>2</v>
      </c>
      <c r="Q50" s="40" t="s">
        <v>518</v>
      </c>
      <c r="R50" s="93">
        <v>0.1</v>
      </c>
      <c r="S50" s="93">
        <v>0.21</v>
      </c>
      <c r="T50" s="93">
        <v>0.2</v>
      </c>
      <c r="U50" s="93">
        <v>0.22</v>
      </c>
      <c r="V50" s="93">
        <v>0.22</v>
      </c>
      <c r="W50" s="93">
        <v>0.21</v>
      </c>
      <c r="X50" s="93">
        <v>0.3</v>
      </c>
      <c r="Y50" s="93">
        <v>0.45</v>
      </c>
      <c r="Z50" s="93">
        <v>0.56</v>
      </c>
      <c r="AA50" s="93">
        <v>0.66</v>
      </c>
      <c r="AB50" s="93">
        <v>0.69</v>
      </c>
      <c r="AC50" s="93">
        <v>0.65</v>
      </c>
      <c r="AD50" s="93">
        <v>0.67</v>
      </c>
      <c r="AE50" s="93">
        <v>0.63</v>
      </c>
      <c r="AF50" s="93">
        <v>0.62</v>
      </c>
      <c r="AG50" s="93">
        <v>0.6</v>
      </c>
      <c r="AH50" s="93">
        <v>0.59</v>
      </c>
      <c r="AI50" s="93">
        <v>0.61</v>
      </c>
      <c r="AJ50" s="71"/>
      <c r="AK50" s="93">
        <f t="shared" si="5"/>
        <v>0.15000000000000002</v>
      </c>
      <c r="AL50" s="93">
        <f t="shared" si="0"/>
        <v>0.2</v>
      </c>
      <c r="AM50" s="93">
        <f t="shared" si="1"/>
        <v>0.45</v>
      </c>
      <c r="AN50" s="93">
        <f t="shared" si="2"/>
        <v>0.65</v>
      </c>
      <c r="AO50" s="93">
        <f t="shared" si="3"/>
        <v>0.65</v>
      </c>
      <c r="AP50" s="93">
        <f t="shared" si="4"/>
        <v>0.6000000000000001</v>
      </c>
    </row>
    <row r="51" spans="1:42" ht="12.75">
      <c r="A51" s="75"/>
      <c r="B51" s="40" t="s">
        <v>545</v>
      </c>
      <c r="C51" s="40">
        <v>300</v>
      </c>
      <c r="D51" s="40">
        <v>50</v>
      </c>
      <c r="E51" s="40" t="s">
        <v>500</v>
      </c>
      <c r="F51" s="40" t="s">
        <v>496</v>
      </c>
      <c r="G51" s="40">
        <v>600</v>
      </c>
      <c r="H51" s="40">
        <v>400</v>
      </c>
      <c r="I51" s="40" t="s">
        <v>88</v>
      </c>
      <c r="J51" s="40" t="s">
        <v>95</v>
      </c>
      <c r="K51" s="40" t="s">
        <v>513</v>
      </c>
      <c r="L51" s="42"/>
      <c r="M51" s="42"/>
      <c r="N51" s="43"/>
      <c r="O51" s="44" t="s">
        <v>552</v>
      </c>
      <c r="P51" s="45" t="s">
        <v>2</v>
      </c>
      <c r="Q51" s="40" t="s">
        <v>37</v>
      </c>
      <c r="R51" s="93">
        <v>0.04</v>
      </c>
      <c r="S51" s="93">
        <v>0.12</v>
      </c>
      <c r="T51" s="93">
        <v>0.08</v>
      </c>
      <c r="U51" s="93">
        <v>0.16</v>
      </c>
      <c r="V51" s="93">
        <v>0.2</v>
      </c>
      <c r="W51" s="93">
        <v>0.26</v>
      </c>
      <c r="X51" s="93">
        <v>0.41</v>
      </c>
      <c r="Y51" s="93">
        <v>0.43</v>
      </c>
      <c r="Z51" s="93">
        <v>0.53</v>
      </c>
      <c r="AA51" s="93">
        <v>0.62</v>
      </c>
      <c r="AB51" s="93">
        <v>0.61</v>
      </c>
      <c r="AC51" s="93">
        <v>0.61</v>
      </c>
      <c r="AD51" s="93">
        <v>0.61</v>
      </c>
      <c r="AE51" s="93">
        <v>0.59</v>
      </c>
      <c r="AF51" s="93">
        <v>0.56</v>
      </c>
      <c r="AG51" s="93">
        <v>0.56</v>
      </c>
      <c r="AH51" s="93">
        <v>0.52</v>
      </c>
      <c r="AI51" s="93">
        <v>0.54</v>
      </c>
      <c r="AJ51" s="69"/>
      <c r="AK51" s="93">
        <f t="shared" si="5"/>
        <v>0.1</v>
      </c>
      <c r="AL51" s="93">
        <f t="shared" si="0"/>
        <v>0.2</v>
      </c>
      <c r="AM51" s="93">
        <f t="shared" si="1"/>
        <v>0.45</v>
      </c>
      <c r="AN51" s="93">
        <f t="shared" si="2"/>
        <v>0.6000000000000001</v>
      </c>
      <c r="AO51" s="93">
        <f t="shared" si="3"/>
        <v>0.6000000000000001</v>
      </c>
      <c r="AP51" s="93">
        <f t="shared" si="4"/>
        <v>0.55</v>
      </c>
    </row>
    <row r="52" spans="1:42" ht="12.75">
      <c r="A52" s="75"/>
      <c r="B52" s="40" t="s">
        <v>546</v>
      </c>
      <c r="C52" s="40">
        <v>300</v>
      </c>
      <c r="D52" s="40">
        <v>40</v>
      </c>
      <c r="E52" s="40" t="s">
        <v>500</v>
      </c>
      <c r="F52" s="40" t="s">
        <v>496</v>
      </c>
      <c r="G52" s="40">
        <v>600</v>
      </c>
      <c r="H52" s="40">
        <v>400</v>
      </c>
      <c r="I52" s="40" t="s">
        <v>88</v>
      </c>
      <c r="J52" s="40" t="s">
        <v>95</v>
      </c>
      <c r="K52" s="40" t="s">
        <v>512</v>
      </c>
      <c r="L52" s="42"/>
      <c r="M52" s="42"/>
      <c r="N52" s="43"/>
      <c r="O52" s="44" t="s">
        <v>552</v>
      </c>
      <c r="P52" s="45" t="s">
        <v>2</v>
      </c>
      <c r="Q52" s="40" t="s">
        <v>37</v>
      </c>
      <c r="R52" s="93">
        <v>0.04</v>
      </c>
      <c r="S52" s="93">
        <v>0.13</v>
      </c>
      <c r="T52" s="93">
        <v>0.07</v>
      </c>
      <c r="U52" s="93">
        <v>0.15</v>
      </c>
      <c r="V52" s="93">
        <v>0.18</v>
      </c>
      <c r="W52" s="93">
        <v>0.22</v>
      </c>
      <c r="X52" s="93">
        <v>0.36</v>
      </c>
      <c r="Y52" s="93">
        <v>0.37</v>
      </c>
      <c r="Z52" s="93">
        <v>0.49</v>
      </c>
      <c r="AA52" s="93">
        <v>0.58</v>
      </c>
      <c r="AB52" s="93">
        <v>0.59</v>
      </c>
      <c r="AC52" s="93">
        <v>0.61</v>
      </c>
      <c r="AD52" s="93">
        <v>0.62</v>
      </c>
      <c r="AE52" s="93">
        <v>0.59</v>
      </c>
      <c r="AF52" s="93">
        <v>0.57</v>
      </c>
      <c r="AG52" s="93">
        <v>0.58</v>
      </c>
      <c r="AH52" s="93">
        <v>0.55</v>
      </c>
      <c r="AI52" s="93">
        <v>0.53</v>
      </c>
      <c r="AJ52" s="69"/>
      <c r="AK52" s="93">
        <f t="shared" si="5"/>
        <v>0.1</v>
      </c>
      <c r="AL52" s="93">
        <f t="shared" si="0"/>
        <v>0.2</v>
      </c>
      <c r="AM52" s="93">
        <f t="shared" si="1"/>
        <v>0.4</v>
      </c>
      <c r="AN52" s="93">
        <f t="shared" si="2"/>
        <v>0.6000000000000001</v>
      </c>
      <c r="AO52" s="93">
        <f t="shared" si="3"/>
        <v>0.6000000000000001</v>
      </c>
      <c r="AP52" s="93">
        <f t="shared" si="4"/>
        <v>0.55</v>
      </c>
    </row>
    <row r="53" spans="1:42" ht="12.75">
      <c r="A53" s="75"/>
      <c r="B53" s="40" t="s">
        <v>547</v>
      </c>
      <c r="C53" s="40">
        <v>300</v>
      </c>
      <c r="D53" s="40">
        <v>40</v>
      </c>
      <c r="E53" s="40" t="s">
        <v>500</v>
      </c>
      <c r="F53" s="40" t="s">
        <v>496</v>
      </c>
      <c r="G53" s="40">
        <v>600</v>
      </c>
      <c r="H53" s="40">
        <v>600</v>
      </c>
      <c r="I53" s="40" t="s">
        <v>88</v>
      </c>
      <c r="J53" s="40" t="s">
        <v>95</v>
      </c>
      <c r="K53" s="40" t="s">
        <v>512</v>
      </c>
      <c r="L53" s="42"/>
      <c r="M53" s="42"/>
      <c r="N53" s="43"/>
      <c r="O53" s="44" t="s">
        <v>552</v>
      </c>
      <c r="P53" s="45" t="s">
        <v>2</v>
      </c>
      <c r="Q53" s="40" t="s">
        <v>37</v>
      </c>
      <c r="R53" s="93">
        <v>0.02</v>
      </c>
      <c r="S53" s="93">
        <v>0.03</v>
      </c>
      <c r="T53" s="93">
        <v>0.05</v>
      </c>
      <c r="U53" s="93">
        <v>0.15</v>
      </c>
      <c r="V53" s="93">
        <v>0.25</v>
      </c>
      <c r="W53" s="93">
        <v>0.32</v>
      </c>
      <c r="X53" s="93">
        <v>0.34</v>
      </c>
      <c r="Y53" s="93">
        <v>0.41</v>
      </c>
      <c r="Z53" s="93">
        <v>0.47</v>
      </c>
      <c r="AA53" s="93">
        <v>0.55</v>
      </c>
      <c r="AB53" s="93">
        <v>0.61</v>
      </c>
      <c r="AC53" s="93">
        <v>0.62</v>
      </c>
      <c r="AD53" s="93">
        <v>0.64</v>
      </c>
      <c r="AE53" s="93">
        <v>0.6</v>
      </c>
      <c r="AF53" s="93">
        <v>0.59</v>
      </c>
      <c r="AG53" s="93">
        <v>0.6</v>
      </c>
      <c r="AH53" s="93">
        <v>0.53</v>
      </c>
      <c r="AI53" s="93">
        <v>0.56</v>
      </c>
      <c r="AJ53" s="69"/>
      <c r="AK53" s="93">
        <f t="shared" si="5"/>
        <v>0.05</v>
      </c>
      <c r="AL53" s="93">
        <f t="shared" si="0"/>
        <v>0.25</v>
      </c>
      <c r="AM53" s="93">
        <f t="shared" si="1"/>
        <v>0.4</v>
      </c>
      <c r="AN53" s="93">
        <f t="shared" si="2"/>
        <v>0.6000000000000001</v>
      </c>
      <c r="AO53" s="93">
        <f t="shared" si="3"/>
        <v>0.6000000000000001</v>
      </c>
      <c r="AP53" s="93">
        <f t="shared" si="4"/>
        <v>0.55</v>
      </c>
    </row>
    <row r="54" spans="1:42" ht="12.75">
      <c r="A54" s="75"/>
      <c r="B54" s="40" t="s">
        <v>548</v>
      </c>
      <c r="C54" s="40">
        <v>300</v>
      </c>
      <c r="D54" s="40">
        <v>40</v>
      </c>
      <c r="E54" s="40" t="s">
        <v>500</v>
      </c>
      <c r="F54" s="40" t="s">
        <v>496</v>
      </c>
      <c r="G54" s="40">
        <v>600</v>
      </c>
      <c r="H54" s="40">
        <v>800</v>
      </c>
      <c r="I54" s="40" t="s">
        <v>88</v>
      </c>
      <c r="J54" s="40" t="s">
        <v>95</v>
      </c>
      <c r="K54" s="40" t="s">
        <v>512</v>
      </c>
      <c r="L54" s="42"/>
      <c r="M54" s="42"/>
      <c r="N54" s="43"/>
      <c r="O54" s="44" t="s">
        <v>553</v>
      </c>
      <c r="P54" s="45" t="s">
        <v>2</v>
      </c>
      <c r="Q54" s="40" t="s">
        <v>37</v>
      </c>
      <c r="R54" s="93">
        <v>0</v>
      </c>
      <c r="S54" s="93">
        <v>0.02</v>
      </c>
      <c r="T54" s="93">
        <v>0.05</v>
      </c>
      <c r="U54" s="93">
        <v>0.2</v>
      </c>
      <c r="V54" s="93">
        <v>0.27</v>
      </c>
      <c r="W54" s="93">
        <v>0.31</v>
      </c>
      <c r="X54" s="93">
        <v>0.35</v>
      </c>
      <c r="Y54" s="93">
        <v>0.38</v>
      </c>
      <c r="Z54" s="93">
        <v>0.47</v>
      </c>
      <c r="AA54" s="93">
        <v>0.57</v>
      </c>
      <c r="AB54" s="93">
        <v>0.62</v>
      </c>
      <c r="AC54" s="93">
        <v>0.63</v>
      </c>
      <c r="AD54" s="93">
        <v>0.62</v>
      </c>
      <c r="AE54" s="93">
        <v>0.62</v>
      </c>
      <c r="AF54" s="93">
        <v>0.61</v>
      </c>
      <c r="AG54" s="93">
        <v>0.6</v>
      </c>
      <c r="AH54" s="93">
        <v>0.56</v>
      </c>
      <c r="AI54" s="93">
        <v>0.56</v>
      </c>
      <c r="AJ54" s="69"/>
      <c r="AK54" s="93">
        <f t="shared" si="5"/>
        <v>0</v>
      </c>
      <c r="AL54" s="93">
        <f t="shared" si="0"/>
        <v>0.25</v>
      </c>
      <c r="AM54" s="93">
        <f t="shared" si="1"/>
        <v>0.4</v>
      </c>
      <c r="AN54" s="93">
        <f t="shared" si="2"/>
        <v>0.6000000000000001</v>
      </c>
      <c r="AO54" s="93">
        <f t="shared" si="3"/>
        <v>0.6000000000000001</v>
      </c>
      <c r="AP54" s="93">
        <f t="shared" si="4"/>
        <v>0.55</v>
      </c>
    </row>
    <row r="55" spans="1:42" ht="12.75">
      <c r="A55" s="75"/>
      <c r="B55" s="42" t="s">
        <v>652</v>
      </c>
      <c r="C55" s="40">
        <v>150</v>
      </c>
      <c r="D55" s="40">
        <v>50</v>
      </c>
      <c r="E55" s="40" t="s">
        <v>500</v>
      </c>
      <c r="F55" s="40" t="s">
        <v>496</v>
      </c>
      <c r="G55" s="40">
        <v>150</v>
      </c>
      <c r="H55" s="40">
        <v>200</v>
      </c>
      <c r="I55" s="40" t="s">
        <v>88</v>
      </c>
      <c r="J55" s="40" t="s">
        <v>95</v>
      </c>
      <c r="K55" s="40" t="s">
        <v>412</v>
      </c>
      <c r="L55" s="42" t="s">
        <v>594</v>
      </c>
      <c r="M55" s="43">
        <v>1</v>
      </c>
      <c r="N55" s="43">
        <v>0.67</v>
      </c>
      <c r="O55" s="44" t="s">
        <v>556</v>
      </c>
      <c r="P55" s="45" t="s">
        <v>3</v>
      </c>
      <c r="Q55" s="40" t="s">
        <v>29</v>
      </c>
      <c r="R55" s="93">
        <v>0.16</v>
      </c>
      <c r="S55" s="93">
        <v>0.25</v>
      </c>
      <c r="T55" s="93">
        <v>0.36</v>
      </c>
      <c r="U55" s="93">
        <v>0.42</v>
      </c>
      <c r="V55" s="93">
        <v>0.46</v>
      </c>
      <c r="W55" s="93">
        <v>0.45</v>
      </c>
      <c r="X55" s="93">
        <v>0.51</v>
      </c>
      <c r="Y55" s="93">
        <v>0.62</v>
      </c>
      <c r="Z55" s="93">
        <v>0.76</v>
      </c>
      <c r="AA55" s="93">
        <v>0.81</v>
      </c>
      <c r="AB55" s="93">
        <v>0.76</v>
      </c>
      <c r="AC55" s="93">
        <v>0.69</v>
      </c>
      <c r="AD55" s="93">
        <v>0.7</v>
      </c>
      <c r="AE55" s="93">
        <v>0.71</v>
      </c>
      <c r="AF55" s="93">
        <v>0.66</v>
      </c>
      <c r="AG55" s="93">
        <v>0.61</v>
      </c>
      <c r="AH55" s="93">
        <v>0.57</v>
      </c>
      <c r="AI55" s="93">
        <v>0.56</v>
      </c>
      <c r="AJ55" s="69"/>
      <c r="AK55" s="93">
        <f t="shared" si="5"/>
        <v>0.25</v>
      </c>
      <c r="AL55" s="93">
        <f t="shared" si="0"/>
        <v>0.45</v>
      </c>
      <c r="AM55" s="93">
        <f t="shared" si="1"/>
        <v>0.65</v>
      </c>
      <c r="AN55" s="93">
        <f t="shared" si="2"/>
        <v>0.75</v>
      </c>
      <c r="AO55" s="93">
        <f t="shared" si="3"/>
        <v>0.7000000000000001</v>
      </c>
      <c r="AP55" s="93">
        <f t="shared" si="4"/>
        <v>0.6000000000000001</v>
      </c>
    </row>
    <row r="56" spans="1:42" ht="12.75">
      <c r="A56" s="75"/>
      <c r="B56" s="42" t="s">
        <v>653</v>
      </c>
      <c r="C56" s="40">
        <v>220</v>
      </c>
      <c r="D56" s="40">
        <v>50</v>
      </c>
      <c r="E56" s="40" t="s">
        <v>500</v>
      </c>
      <c r="F56" s="40" t="s">
        <v>496</v>
      </c>
      <c r="G56" s="40">
        <v>150</v>
      </c>
      <c r="H56" s="40">
        <v>200</v>
      </c>
      <c r="I56" s="40" t="s">
        <v>88</v>
      </c>
      <c r="J56" s="40" t="s">
        <v>95</v>
      </c>
      <c r="K56" s="40" t="s">
        <v>412</v>
      </c>
      <c r="L56" s="42" t="s">
        <v>595</v>
      </c>
      <c r="M56" s="43">
        <v>1</v>
      </c>
      <c r="N56" s="43">
        <v>0.43</v>
      </c>
      <c r="O56" s="44" t="s">
        <v>66</v>
      </c>
      <c r="P56" s="45" t="s">
        <v>3</v>
      </c>
      <c r="Q56" s="40" t="s">
        <v>32</v>
      </c>
      <c r="R56" s="93">
        <v>0.25</v>
      </c>
      <c r="S56" s="93">
        <v>0.44</v>
      </c>
      <c r="T56" s="93">
        <v>0.55</v>
      </c>
      <c r="U56" s="93">
        <v>0.51</v>
      </c>
      <c r="V56" s="93">
        <v>0.49</v>
      </c>
      <c r="W56" s="93">
        <v>0.5</v>
      </c>
      <c r="X56" s="93">
        <v>0.61</v>
      </c>
      <c r="Y56" s="93">
        <v>0.75</v>
      </c>
      <c r="Z56" s="93">
        <v>0.86</v>
      </c>
      <c r="AA56" s="93">
        <v>0.88</v>
      </c>
      <c r="AB56" s="93">
        <v>0.93</v>
      </c>
      <c r="AC56" s="93">
        <v>0.87</v>
      </c>
      <c r="AD56" s="93">
        <v>0.81</v>
      </c>
      <c r="AE56" s="93">
        <v>0.82</v>
      </c>
      <c r="AF56" s="93">
        <v>0.79</v>
      </c>
      <c r="AG56" s="93">
        <v>0.74</v>
      </c>
      <c r="AH56" s="93">
        <v>0.71</v>
      </c>
      <c r="AI56" s="93">
        <v>0.67</v>
      </c>
      <c r="AJ56" s="69"/>
      <c r="AK56" s="93">
        <f t="shared" si="5"/>
        <v>0.4</v>
      </c>
      <c r="AL56" s="93">
        <f t="shared" si="0"/>
        <v>0.5</v>
      </c>
      <c r="AM56" s="93">
        <f t="shared" si="1"/>
        <v>0.75</v>
      </c>
      <c r="AN56" s="93">
        <f t="shared" si="2"/>
        <v>0.9</v>
      </c>
      <c r="AO56" s="93">
        <f t="shared" si="3"/>
        <v>0.8</v>
      </c>
      <c r="AP56" s="93">
        <f t="shared" si="4"/>
        <v>0.7000000000000001</v>
      </c>
    </row>
    <row r="57" spans="1:42" ht="12.75">
      <c r="A57" s="75"/>
      <c r="B57" s="42" t="s">
        <v>654</v>
      </c>
      <c r="C57" s="40">
        <v>300</v>
      </c>
      <c r="D57" s="40">
        <v>50</v>
      </c>
      <c r="E57" s="40" t="s">
        <v>500</v>
      </c>
      <c r="F57" s="40" t="s">
        <v>496</v>
      </c>
      <c r="G57" s="40">
        <v>150</v>
      </c>
      <c r="H57" s="40">
        <v>200</v>
      </c>
      <c r="I57" s="40" t="s">
        <v>88</v>
      </c>
      <c r="J57" s="40" t="s">
        <v>95</v>
      </c>
      <c r="K57" s="40" t="s">
        <v>412</v>
      </c>
      <c r="L57" s="42" t="s">
        <v>596</v>
      </c>
      <c r="M57" s="43">
        <v>1</v>
      </c>
      <c r="N57" s="43">
        <v>0.69</v>
      </c>
      <c r="O57" s="44" t="s">
        <v>79</v>
      </c>
      <c r="P57" s="45" t="s">
        <v>1</v>
      </c>
      <c r="Q57" s="40" t="s">
        <v>31</v>
      </c>
      <c r="R57" s="93">
        <v>0.46</v>
      </c>
      <c r="S57" s="93">
        <v>0.56</v>
      </c>
      <c r="T57" s="93">
        <v>0.62</v>
      </c>
      <c r="U57" s="93">
        <v>0.56</v>
      </c>
      <c r="V57" s="93">
        <v>0.54</v>
      </c>
      <c r="W57" s="93">
        <v>0.62</v>
      </c>
      <c r="X57" s="93">
        <v>0.81</v>
      </c>
      <c r="Y57" s="93">
        <v>0.91</v>
      </c>
      <c r="Z57" s="93">
        <v>0.9</v>
      </c>
      <c r="AA57" s="93">
        <v>0.97</v>
      </c>
      <c r="AB57" s="93">
        <v>0.95</v>
      </c>
      <c r="AC57" s="93">
        <v>0.91</v>
      </c>
      <c r="AD57" s="93">
        <v>0.85</v>
      </c>
      <c r="AE57" s="93">
        <v>0.85</v>
      </c>
      <c r="AF57" s="93">
        <v>0.81</v>
      </c>
      <c r="AG57" s="93">
        <v>0.74</v>
      </c>
      <c r="AH57" s="93">
        <v>0.7</v>
      </c>
      <c r="AI57" s="93">
        <v>0.68</v>
      </c>
      <c r="AJ57" s="69"/>
      <c r="AK57" s="93">
        <f t="shared" si="5"/>
        <v>0.55</v>
      </c>
      <c r="AL57" s="93">
        <f t="shared" si="0"/>
        <v>0.55</v>
      </c>
      <c r="AM57" s="93">
        <f t="shared" si="1"/>
        <v>0.8500000000000001</v>
      </c>
      <c r="AN57" s="93">
        <f t="shared" si="2"/>
        <v>0.9500000000000001</v>
      </c>
      <c r="AO57" s="93">
        <f t="shared" si="3"/>
        <v>0.8500000000000001</v>
      </c>
      <c r="AP57" s="93">
        <f t="shared" si="4"/>
        <v>0.7000000000000001</v>
      </c>
    </row>
    <row r="58" spans="18:42" ht="12.75"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K58" s="96"/>
      <c r="AL58" s="96"/>
      <c r="AM58" s="96"/>
      <c r="AN58" s="96"/>
      <c r="AO58" s="96"/>
      <c r="AP58" s="96"/>
    </row>
    <row r="59" spans="18:42" ht="12.75"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K59" s="96"/>
      <c r="AL59" s="96"/>
      <c r="AM59" s="96"/>
      <c r="AN59" s="96"/>
      <c r="AO59" s="96"/>
      <c r="AP59" s="96"/>
    </row>
    <row r="60" spans="18:42" ht="12.75"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K60" s="96"/>
      <c r="AL60" s="96"/>
      <c r="AM60" s="96"/>
      <c r="AN60" s="96"/>
      <c r="AO60" s="96"/>
      <c r="AP60" s="96"/>
    </row>
    <row r="61" spans="18:42" ht="12.75"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K61" s="96"/>
      <c r="AL61" s="96"/>
      <c r="AM61" s="96"/>
      <c r="AN61" s="96"/>
      <c r="AO61" s="96"/>
      <c r="AP61" s="96"/>
    </row>
    <row r="62" spans="18:42" ht="12.75"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K62" s="96"/>
      <c r="AL62" s="96"/>
      <c r="AM62" s="96"/>
      <c r="AN62" s="96"/>
      <c r="AO62" s="96"/>
      <c r="AP62" s="96"/>
    </row>
    <row r="63" spans="18:42" ht="12.75"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K63" s="96"/>
      <c r="AL63" s="96"/>
      <c r="AM63" s="96"/>
      <c r="AN63" s="96"/>
      <c r="AO63" s="96"/>
      <c r="AP63" s="96"/>
    </row>
    <row r="64" spans="18:42" ht="12.75"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K64" s="96"/>
      <c r="AL64" s="96"/>
      <c r="AM64" s="96"/>
      <c r="AN64" s="96"/>
      <c r="AO64" s="96"/>
      <c r="AP64" s="96"/>
    </row>
    <row r="65" spans="18:42" ht="12.75"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K65" s="96"/>
      <c r="AL65" s="96"/>
      <c r="AM65" s="96"/>
      <c r="AN65" s="96"/>
      <c r="AO65" s="96"/>
      <c r="AP65" s="96"/>
    </row>
    <row r="66" spans="18:42" ht="12.75"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K66" s="96"/>
      <c r="AL66" s="96"/>
      <c r="AM66" s="96"/>
      <c r="AN66" s="96"/>
      <c r="AO66" s="96"/>
      <c r="AP66" s="96"/>
    </row>
    <row r="67" spans="18:35" ht="12.75"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</row>
    <row r="68" spans="18:35" ht="12.75"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</row>
    <row r="69" spans="18:35" ht="12.75"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</row>
    <row r="70" spans="18:35" ht="12.75"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</row>
    <row r="71" spans="18:35" ht="12.75"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</row>
    <row r="72" spans="18:35" ht="12.75"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</row>
    <row r="73" spans="18:35" ht="12.75"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</row>
    <row r="74" spans="18:35" ht="12.75"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</row>
    <row r="75" spans="18:35" ht="12.75"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</row>
    <row r="76" spans="18:35" ht="12.75"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</row>
    <row r="77" spans="18:35" ht="12.75"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</row>
  </sheetData>
  <sheetProtection/>
  <autoFilter ref="A2:AI57"/>
  <mergeCells count="2">
    <mergeCell ref="AK1:AP1"/>
    <mergeCell ref="R1:A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20"/>
  <sheetViews>
    <sheetView zoomScalePageLayoutView="0" workbookViewId="0" topLeftCell="A1">
      <pane xSplit="3" ySplit="2" topLeftCell="AB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L3" sqref="BL3"/>
    </sheetView>
  </sheetViews>
  <sheetFormatPr defaultColWidth="11.421875" defaultRowHeight="12.75"/>
  <cols>
    <col min="1" max="2" width="11.421875" style="32" customWidth="1"/>
    <col min="3" max="3" width="27.57421875" style="32" bestFit="1" customWidth="1"/>
    <col min="4" max="8" width="11.421875" style="32" customWidth="1"/>
    <col min="9" max="9" width="31.57421875" style="32" bestFit="1" customWidth="1"/>
    <col min="10" max="17" width="11.421875" style="32" customWidth="1"/>
    <col min="18" max="27" width="4.00390625" style="32" bestFit="1" customWidth="1"/>
    <col min="28" max="35" width="4.421875" style="32" bestFit="1" customWidth="1"/>
    <col min="36" max="36" width="2.00390625" style="22" customWidth="1"/>
    <col min="37" max="39" width="4.00390625" style="32" bestFit="1" customWidth="1"/>
    <col min="40" max="42" width="4.421875" style="32" bestFit="1" customWidth="1"/>
    <col min="43" max="43" width="2.00390625" style="22" customWidth="1"/>
    <col min="44" max="53" width="4.00390625" style="32" bestFit="1" customWidth="1"/>
    <col min="54" max="61" width="4.421875" style="32" bestFit="1" customWidth="1"/>
    <col min="62" max="62" width="6.7109375" style="32" customWidth="1"/>
    <col min="63" max="16384" width="11.421875" style="32" customWidth="1"/>
  </cols>
  <sheetData>
    <row r="1" spans="18:61" ht="12.75">
      <c r="R1" s="100" t="s">
        <v>407</v>
      </c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1"/>
      <c r="AK1" s="104" t="s">
        <v>563</v>
      </c>
      <c r="AL1" s="105"/>
      <c r="AM1" s="105"/>
      <c r="AN1" s="105"/>
      <c r="AO1" s="105"/>
      <c r="AP1" s="106"/>
      <c r="AR1" s="102" t="s">
        <v>495</v>
      </c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</row>
    <row r="2" spans="1:64" s="7" customFormat="1" ht="12">
      <c r="A2" s="8" t="s">
        <v>254</v>
      </c>
      <c r="B2" s="12" t="s">
        <v>223</v>
      </c>
      <c r="C2" s="11" t="s">
        <v>524</v>
      </c>
      <c r="D2" s="12" t="s">
        <v>4</v>
      </c>
      <c r="E2" s="12" t="s">
        <v>50</v>
      </c>
      <c r="F2" s="13" t="s">
        <v>50</v>
      </c>
      <c r="G2" s="13" t="s">
        <v>5</v>
      </c>
      <c r="H2" s="13" t="s">
        <v>27</v>
      </c>
      <c r="I2" s="13" t="s">
        <v>52</v>
      </c>
      <c r="J2" s="14" t="s">
        <v>494</v>
      </c>
      <c r="K2" s="14" t="s">
        <v>560</v>
      </c>
      <c r="L2" s="14" t="s">
        <v>561</v>
      </c>
      <c r="M2" s="14" t="s">
        <v>559</v>
      </c>
      <c r="N2" s="14" t="s">
        <v>562</v>
      </c>
      <c r="O2" s="13" t="s">
        <v>6</v>
      </c>
      <c r="P2" s="13" t="s">
        <v>42</v>
      </c>
      <c r="Q2" s="13" t="s">
        <v>41</v>
      </c>
      <c r="R2" s="38">
        <v>100</v>
      </c>
      <c r="S2" s="38">
        <v>125</v>
      </c>
      <c r="T2" s="38">
        <v>160</v>
      </c>
      <c r="U2" s="38">
        <v>200</v>
      </c>
      <c r="V2" s="38">
        <v>250</v>
      </c>
      <c r="W2" s="38">
        <v>315</v>
      </c>
      <c r="X2" s="38">
        <v>400</v>
      </c>
      <c r="Y2" s="38">
        <v>500</v>
      </c>
      <c r="Z2" s="38">
        <v>630</v>
      </c>
      <c r="AA2" s="38">
        <v>800</v>
      </c>
      <c r="AB2" s="38">
        <v>1000</v>
      </c>
      <c r="AC2" s="38">
        <v>1250</v>
      </c>
      <c r="AD2" s="38">
        <v>1600</v>
      </c>
      <c r="AE2" s="38">
        <v>2000</v>
      </c>
      <c r="AF2" s="38">
        <v>2500</v>
      </c>
      <c r="AG2" s="38">
        <v>3150</v>
      </c>
      <c r="AH2" s="38">
        <v>4000</v>
      </c>
      <c r="AI2" s="38">
        <v>5000</v>
      </c>
      <c r="AJ2" s="22"/>
      <c r="AK2" s="38">
        <v>125</v>
      </c>
      <c r="AL2" s="38">
        <v>250</v>
      </c>
      <c r="AM2" s="38">
        <v>500</v>
      </c>
      <c r="AN2" s="38">
        <v>1000</v>
      </c>
      <c r="AO2" s="38">
        <v>2000</v>
      </c>
      <c r="AP2" s="38">
        <v>4000</v>
      </c>
      <c r="AQ2" s="22"/>
      <c r="AR2" s="38">
        <v>100</v>
      </c>
      <c r="AS2" s="38">
        <v>125</v>
      </c>
      <c r="AT2" s="38">
        <v>160</v>
      </c>
      <c r="AU2" s="38">
        <v>200</v>
      </c>
      <c r="AV2" s="38">
        <v>250</v>
      </c>
      <c r="AW2" s="38">
        <v>315</v>
      </c>
      <c r="AX2" s="38">
        <v>400</v>
      </c>
      <c r="AY2" s="38">
        <v>500</v>
      </c>
      <c r="AZ2" s="38">
        <v>630</v>
      </c>
      <c r="BA2" s="38">
        <v>800</v>
      </c>
      <c r="BB2" s="38">
        <v>1000</v>
      </c>
      <c r="BC2" s="38">
        <v>1250</v>
      </c>
      <c r="BD2" s="38">
        <v>1600</v>
      </c>
      <c r="BE2" s="38">
        <v>2000</v>
      </c>
      <c r="BF2" s="38">
        <v>2500</v>
      </c>
      <c r="BG2" s="38">
        <v>3150</v>
      </c>
      <c r="BH2" s="38">
        <v>4000</v>
      </c>
      <c r="BI2" s="38">
        <v>5000</v>
      </c>
      <c r="BJ2" s="38"/>
      <c r="BK2" s="8" t="s">
        <v>223</v>
      </c>
      <c r="BL2" s="15" t="s">
        <v>245</v>
      </c>
    </row>
    <row r="3" spans="1:64" s="8" customFormat="1" ht="12">
      <c r="A3" s="8" t="s">
        <v>184</v>
      </c>
      <c r="B3" s="12" t="s">
        <v>231</v>
      </c>
      <c r="C3" s="2" t="s">
        <v>332</v>
      </c>
      <c r="D3" s="6" t="s">
        <v>43</v>
      </c>
      <c r="E3" s="2" t="s">
        <v>8</v>
      </c>
      <c r="F3" s="6">
        <v>0.7</v>
      </c>
      <c r="G3" s="65">
        <v>100</v>
      </c>
      <c r="H3" s="4" t="s">
        <v>88</v>
      </c>
      <c r="I3" s="4" t="s">
        <v>244</v>
      </c>
      <c r="J3" s="18" t="s">
        <v>213</v>
      </c>
      <c r="K3" s="55">
        <v>100</v>
      </c>
      <c r="L3" s="55">
        <v>1000</v>
      </c>
      <c r="M3" s="56" t="s">
        <v>0</v>
      </c>
      <c r="N3" s="56">
        <v>7.48</v>
      </c>
      <c r="O3" s="17" t="s">
        <v>3</v>
      </c>
      <c r="P3" s="4" t="s">
        <v>34</v>
      </c>
      <c r="Q3" s="8" t="s">
        <v>77</v>
      </c>
      <c r="R3" s="5">
        <v>0.32</v>
      </c>
      <c r="S3" s="5">
        <v>0.4</v>
      </c>
      <c r="T3" s="5">
        <v>0.52</v>
      </c>
      <c r="U3" s="5">
        <v>0.56</v>
      </c>
      <c r="V3" s="5">
        <v>0.67</v>
      </c>
      <c r="W3" s="5">
        <v>0.7</v>
      </c>
      <c r="X3" s="5">
        <v>0.74</v>
      </c>
      <c r="Y3" s="5">
        <v>0.76</v>
      </c>
      <c r="Z3" s="5">
        <v>0.73</v>
      </c>
      <c r="AA3" s="5">
        <v>0.72</v>
      </c>
      <c r="AB3" s="5">
        <v>0.69</v>
      </c>
      <c r="AC3" s="5">
        <v>0.62</v>
      </c>
      <c r="AD3" s="5">
        <v>0.59</v>
      </c>
      <c r="AE3" s="5">
        <v>0.63</v>
      </c>
      <c r="AF3" s="5">
        <v>0.62</v>
      </c>
      <c r="AG3" s="5">
        <v>0.57</v>
      </c>
      <c r="AH3" s="5">
        <v>0.54</v>
      </c>
      <c r="AI3" s="5">
        <v>0.51</v>
      </c>
      <c r="AJ3" s="22"/>
      <c r="AK3" s="5">
        <f aca="true" t="shared" si="0" ref="AK3:AK14">IF(AVERAGE(R3:T3)&lt;1.01,ROUND(AVERAGE(R3:T3)/0.05,0)*0.05,1)</f>
        <v>0.4</v>
      </c>
      <c r="AL3" s="5">
        <f aca="true" t="shared" si="1" ref="AL3:AL14">IF(AVERAGE(U3:W3)&lt;1.01,ROUND(AVERAGE(U3:W3)/0.05,0)*0.05,1)</f>
        <v>0.65</v>
      </c>
      <c r="AM3" s="5">
        <f aca="true" t="shared" si="2" ref="AM3:AM14">IF(AVERAGE(X3:Z3)&lt;1.01,ROUND(AVERAGE(X3:Z3)/0.05,0)*0.05,1)</f>
        <v>0.75</v>
      </c>
      <c r="AN3" s="5">
        <f aca="true" t="shared" si="3" ref="AN3:AN14">IF(AVERAGE(AA3:AC3)&lt;1.01,ROUND(AVERAGE(AA3:AC3)/0.05,0)*0.05,1)</f>
        <v>0.7000000000000001</v>
      </c>
      <c r="AO3" s="5">
        <f aca="true" t="shared" si="4" ref="AO3:AO14">IF(AVERAGE(AD3:AF3)&lt;1.01,ROUND(AVERAGE(AD3:AF3)/0.05,0)*0.05,1)</f>
        <v>0.6000000000000001</v>
      </c>
      <c r="AP3" s="5">
        <f aca="true" t="shared" si="5" ref="AP3:AP14">IF(AVERAGE(AG3:AI3)&lt;1.01,ROUND(AVERAGE(AG3:AI3)/0.05,0)*0.05,1)</f>
        <v>0.55</v>
      </c>
      <c r="AQ3" s="22"/>
      <c r="AR3" s="5">
        <v>2.4</v>
      </c>
      <c r="AS3" s="5">
        <v>3</v>
      </c>
      <c r="AT3" s="5">
        <v>3.9</v>
      </c>
      <c r="AU3" s="5">
        <v>4.2</v>
      </c>
      <c r="AV3" s="5">
        <v>5</v>
      </c>
      <c r="AW3" s="5">
        <v>5.2</v>
      </c>
      <c r="AX3" s="5">
        <v>5.5</v>
      </c>
      <c r="AY3" s="5">
        <v>5.7</v>
      </c>
      <c r="AZ3" s="5">
        <v>5.5</v>
      </c>
      <c r="BA3" s="5">
        <v>5.4</v>
      </c>
      <c r="BB3" s="5">
        <v>5.1</v>
      </c>
      <c r="BC3" s="5">
        <v>4.7</v>
      </c>
      <c r="BD3" s="5">
        <v>4.4</v>
      </c>
      <c r="BE3" s="5">
        <v>4.7</v>
      </c>
      <c r="BF3" s="5">
        <v>4.6</v>
      </c>
      <c r="BG3" s="5">
        <v>4.3</v>
      </c>
      <c r="BH3" s="5">
        <v>4.1</v>
      </c>
      <c r="BI3" s="5">
        <v>3.8</v>
      </c>
      <c r="BJ3" s="5"/>
      <c r="BK3" s="8" t="s">
        <v>243</v>
      </c>
      <c r="BL3" s="4" t="s">
        <v>246</v>
      </c>
    </row>
    <row r="4" spans="2:64" s="8" customFormat="1" ht="12">
      <c r="B4" s="12" t="s">
        <v>231</v>
      </c>
      <c r="C4" s="2" t="s">
        <v>341</v>
      </c>
      <c r="D4" s="6" t="s">
        <v>43</v>
      </c>
      <c r="E4" s="2" t="s">
        <v>18</v>
      </c>
      <c r="F4" s="6">
        <v>2.5</v>
      </c>
      <c r="G4" s="64">
        <v>100</v>
      </c>
      <c r="H4" s="4" t="s">
        <v>88</v>
      </c>
      <c r="I4" s="4" t="s">
        <v>248</v>
      </c>
      <c r="J4" s="18" t="s">
        <v>213</v>
      </c>
      <c r="K4" s="55">
        <v>100</v>
      </c>
      <c r="L4" s="55">
        <v>1350</v>
      </c>
      <c r="M4" s="56" t="s">
        <v>1</v>
      </c>
      <c r="N4" s="56">
        <v>8.78</v>
      </c>
      <c r="O4" s="4" t="s">
        <v>3</v>
      </c>
      <c r="P4" s="4" t="s">
        <v>34</v>
      </c>
      <c r="Q4" s="8" t="s">
        <v>66</v>
      </c>
      <c r="R4" s="5">
        <v>0.39</v>
      </c>
      <c r="S4" s="5">
        <v>0.48</v>
      </c>
      <c r="T4" s="5">
        <v>0.56</v>
      </c>
      <c r="U4" s="5">
        <v>0.65</v>
      </c>
      <c r="V4" s="5">
        <v>0.71</v>
      </c>
      <c r="W4" s="5">
        <v>0.73</v>
      </c>
      <c r="X4" s="5">
        <v>0.75</v>
      </c>
      <c r="Y4" s="5">
        <v>0.76</v>
      </c>
      <c r="Z4" s="5">
        <v>0.75</v>
      </c>
      <c r="AA4" s="5">
        <v>0.76</v>
      </c>
      <c r="AB4" s="5">
        <v>0.74</v>
      </c>
      <c r="AC4" s="5">
        <v>0.7</v>
      </c>
      <c r="AD4" s="5">
        <v>0.64</v>
      </c>
      <c r="AE4" s="5">
        <v>0.64</v>
      </c>
      <c r="AF4" s="5">
        <v>0.67</v>
      </c>
      <c r="AG4" s="5">
        <v>0.65</v>
      </c>
      <c r="AH4" s="5">
        <v>0.63</v>
      </c>
      <c r="AI4" s="5">
        <v>0.62</v>
      </c>
      <c r="AJ4" s="22"/>
      <c r="AK4" s="5">
        <f t="shared" si="0"/>
        <v>0.5</v>
      </c>
      <c r="AL4" s="5">
        <f t="shared" si="1"/>
        <v>0.7000000000000001</v>
      </c>
      <c r="AM4" s="5">
        <f t="shared" si="2"/>
        <v>0.75</v>
      </c>
      <c r="AN4" s="5">
        <f t="shared" si="3"/>
        <v>0.75</v>
      </c>
      <c r="AO4" s="5">
        <f t="shared" si="4"/>
        <v>0.65</v>
      </c>
      <c r="AP4" s="5">
        <f t="shared" si="5"/>
        <v>0.65</v>
      </c>
      <c r="AQ4" s="22"/>
      <c r="AR4" s="5">
        <v>3.4</v>
      </c>
      <c r="AS4" s="5">
        <v>4.2</v>
      </c>
      <c r="AT4" s="5">
        <v>4.9</v>
      </c>
      <c r="AU4" s="5">
        <v>5.7</v>
      </c>
      <c r="AV4" s="5">
        <v>6.2</v>
      </c>
      <c r="AW4" s="5">
        <v>6.4</v>
      </c>
      <c r="AX4" s="5">
        <v>6.6</v>
      </c>
      <c r="AY4" s="5">
        <v>6.7</v>
      </c>
      <c r="AZ4" s="5">
        <v>6.6</v>
      </c>
      <c r="BA4" s="5">
        <v>6.7</v>
      </c>
      <c r="BB4" s="5">
        <v>6.5</v>
      </c>
      <c r="BC4" s="5">
        <v>6.1</v>
      </c>
      <c r="BD4" s="5">
        <v>5.6</v>
      </c>
      <c r="BE4" s="5">
        <v>5.6</v>
      </c>
      <c r="BF4" s="5">
        <v>5.9</v>
      </c>
      <c r="BG4" s="5">
        <v>5.7</v>
      </c>
      <c r="BH4" s="5">
        <v>5.5</v>
      </c>
      <c r="BI4" s="5">
        <v>5.4</v>
      </c>
      <c r="BJ4" s="5"/>
      <c r="BK4" s="8" t="s">
        <v>243</v>
      </c>
      <c r="BL4" s="1" t="s">
        <v>247</v>
      </c>
    </row>
    <row r="5" spans="2:64" s="8" customFormat="1" ht="12">
      <c r="B5" s="12" t="s">
        <v>231</v>
      </c>
      <c r="C5" s="2" t="s">
        <v>342</v>
      </c>
      <c r="D5" s="6" t="s">
        <v>43</v>
      </c>
      <c r="E5" s="2" t="s">
        <v>18</v>
      </c>
      <c r="F5" s="6">
        <v>2.5</v>
      </c>
      <c r="G5" s="64">
        <v>150</v>
      </c>
      <c r="H5" s="4" t="s">
        <v>88</v>
      </c>
      <c r="I5" s="4" t="s">
        <v>248</v>
      </c>
      <c r="J5" s="18" t="s">
        <v>213</v>
      </c>
      <c r="K5" s="55">
        <v>150</v>
      </c>
      <c r="L5" s="55">
        <v>1350</v>
      </c>
      <c r="M5" s="56" t="s">
        <v>1</v>
      </c>
      <c r="N5" s="56">
        <v>9.05</v>
      </c>
      <c r="O5" s="4" t="s">
        <v>3</v>
      </c>
      <c r="P5" s="4" t="s">
        <v>34</v>
      </c>
      <c r="Q5" s="8" t="s">
        <v>73</v>
      </c>
      <c r="R5" s="5">
        <v>0.39</v>
      </c>
      <c r="S5" s="5">
        <v>0.47</v>
      </c>
      <c r="T5" s="5">
        <v>0.57</v>
      </c>
      <c r="U5" s="5">
        <v>0.67</v>
      </c>
      <c r="V5" s="5">
        <v>0.71</v>
      </c>
      <c r="W5" s="5">
        <v>0.73</v>
      </c>
      <c r="X5" s="5">
        <v>0.75</v>
      </c>
      <c r="Y5" s="5">
        <v>0.77</v>
      </c>
      <c r="Z5" s="5">
        <v>0.75</v>
      </c>
      <c r="AA5" s="5">
        <v>0.75</v>
      </c>
      <c r="AB5" s="5">
        <v>0.71</v>
      </c>
      <c r="AC5" s="5">
        <v>0.68</v>
      </c>
      <c r="AD5" s="5">
        <v>0.66</v>
      </c>
      <c r="AE5" s="5">
        <v>0.65</v>
      </c>
      <c r="AF5" s="5">
        <v>0.67</v>
      </c>
      <c r="AG5" s="5">
        <v>0.66</v>
      </c>
      <c r="AH5" s="5">
        <v>0.64</v>
      </c>
      <c r="AI5" s="5">
        <v>0.62</v>
      </c>
      <c r="AJ5" s="22"/>
      <c r="AK5" s="5">
        <f t="shared" si="0"/>
        <v>0.5</v>
      </c>
      <c r="AL5" s="5">
        <f t="shared" si="1"/>
        <v>0.7000000000000001</v>
      </c>
      <c r="AM5" s="5">
        <f t="shared" si="2"/>
        <v>0.75</v>
      </c>
      <c r="AN5" s="5">
        <f t="shared" si="3"/>
        <v>0.7000000000000001</v>
      </c>
      <c r="AO5" s="5">
        <f t="shared" si="4"/>
        <v>0.65</v>
      </c>
      <c r="AP5" s="5">
        <f t="shared" si="5"/>
        <v>0.65</v>
      </c>
      <c r="AQ5" s="22"/>
      <c r="AR5" s="5">
        <v>3.5</v>
      </c>
      <c r="AS5" s="5">
        <v>4.3</v>
      </c>
      <c r="AT5" s="5">
        <v>5.1</v>
      </c>
      <c r="AU5" s="5">
        <v>6</v>
      </c>
      <c r="AV5" s="5">
        <v>6.5</v>
      </c>
      <c r="AW5" s="5">
        <v>6.6</v>
      </c>
      <c r="AX5" s="5">
        <v>6.8</v>
      </c>
      <c r="AY5" s="5">
        <v>7</v>
      </c>
      <c r="AZ5" s="5">
        <v>6.8</v>
      </c>
      <c r="BA5" s="5">
        <v>6.8</v>
      </c>
      <c r="BB5" s="5">
        <v>7</v>
      </c>
      <c r="BC5" s="5">
        <v>6.8</v>
      </c>
      <c r="BD5" s="5">
        <v>6</v>
      </c>
      <c r="BE5" s="5">
        <v>5.9</v>
      </c>
      <c r="BF5" s="5">
        <v>6</v>
      </c>
      <c r="BG5" s="5">
        <v>6</v>
      </c>
      <c r="BH5" s="5">
        <v>5.8</v>
      </c>
      <c r="BI5" s="5">
        <v>5.6</v>
      </c>
      <c r="BJ5" s="5"/>
      <c r="BK5" s="8" t="s">
        <v>243</v>
      </c>
      <c r="BL5" s="1" t="s">
        <v>247</v>
      </c>
    </row>
    <row r="6" spans="2:64" s="8" customFormat="1" ht="12">
      <c r="B6" s="12" t="s">
        <v>231</v>
      </c>
      <c r="C6" s="2" t="s">
        <v>343</v>
      </c>
      <c r="D6" s="6" t="s">
        <v>43</v>
      </c>
      <c r="E6" s="2" t="s">
        <v>18</v>
      </c>
      <c r="F6" s="6">
        <v>2.5</v>
      </c>
      <c r="G6" s="64">
        <v>200</v>
      </c>
      <c r="H6" s="4" t="s">
        <v>88</v>
      </c>
      <c r="I6" s="4" t="s">
        <v>248</v>
      </c>
      <c r="J6" s="18" t="s">
        <v>213</v>
      </c>
      <c r="K6" s="55">
        <v>200</v>
      </c>
      <c r="L6" s="55">
        <v>1350</v>
      </c>
      <c r="M6" s="56" t="s">
        <v>1</v>
      </c>
      <c r="N6" s="56">
        <v>9.32</v>
      </c>
      <c r="O6" s="4" t="s">
        <v>3</v>
      </c>
      <c r="P6" s="4" t="s">
        <v>34</v>
      </c>
      <c r="Q6" s="8" t="s">
        <v>73</v>
      </c>
      <c r="R6" s="5">
        <v>0.39</v>
      </c>
      <c r="S6" s="5">
        <v>0.5</v>
      </c>
      <c r="T6" s="5">
        <v>0.58</v>
      </c>
      <c r="U6" s="5">
        <v>0.69</v>
      </c>
      <c r="V6" s="5">
        <v>0.71</v>
      </c>
      <c r="W6" s="5">
        <v>0.72</v>
      </c>
      <c r="X6" s="5">
        <v>0.75</v>
      </c>
      <c r="Y6" s="5">
        <v>0.76</v>
      </c>
      <c r="Z6" s="5">
        <v>0.74</v>
      </c>
      <c r="AA6" s="5">
        <v>0.73</v>
      </c>
      <c r="AB6" s="5">
        <v>0.69</v>
      </c>
      <c r="AC6" s="5">
        <v>0.71</v>
      </c>
      <c r="AD6" s="5">
        <v>0.65</v>
      </c>
      <c r="AE6" s="5">
        <v>0.65</v>
      </c>
      <c r="AF6" s="5">
        <v>0.68</v>
      </c>
      <c r="AG6" s="5">
        <v>0.66</v>
      </c>
      <c r="AH6" s="5">
        <v>0.64</v>
      </c>
      <c r="AI6" s="5">
        <v>0.63</v>
      </c>
      <c r="AJ6" s="22"/>
      <c r="AK6" s="5">
        <f t="shared" si="0"/>
        <v>0.5</v>
      </c>
      <c r="AL6" s="5">
        <f t="shared" si="1"/>
        <v>0.7000000000000001</v>
      </c>
      <c r="AM6" s="5">
        <f t="shared" si="2"/>
        <v>0.75</v>
      </c>
      <c r="AN6" s="5">
        <f t="shared" si="3"/>
        <v>0.7000000000000001</v>
      </c>
      <c r="AO6" s="5">
        <f t="shared" si="4"/>
        <v>0.65</v>
      </c>
      <c r="AP6" s="5">
        <f t="shared" si="5"/>
        <v>0.65</v>
      </c>
      <c r="AQ6" s="22"/>
      <c r="AR6" s="5">
        <v>3.7</v>
      </c>
      <c r="AS6" s="5">
        <v>4.7</v>
      </c>
      <c r="AT6" s="5">
        <v>5.4</v>
      </c>
      <c r="AU6" s="5">
        <v>6.4</v>
      </c>
      <c r="AV6" s="5">
        <v>6.6</v>
      </c>
      <c r="AW6" s="5">
        <v>6.7</v>
      </c>
      <c r="AX6" s="5">
        <v>7</v>
      </c>
      <c r="AY6" s="5">
        <v>7.1</v>
      </c>
      <c r="AZ6" s="5">
        <v>6.9</v>
      </c>
      <c r="BA6" s="5">
        <v>6.8</v>
      </c>
      <c r="BB6" s="5">
        <v>6.4</v>
      </c>
      <c r="BC6" s="5">
        <v>6.6</v>
      </c>
      <c r="BD6" s="5">
        <v>6.1</v>
      </c>
      <c r="BE6" s="5">
        <v>6</v>
      </c>
      <c r="BF6" s="5">
        <v>6.3</v>
      </c>
      <c r="BG6" s="5">
        <v>6.1</v>
      </c>
      <c r="BH6" s="5">
        <v>5.9</v>
      </c>
      <c r="BI6" s="5">
        <v>5.8</v>
      </c>
      <c r="BJ6" s="5"/>
      <c r="BK6" s="8" t="s">
        <v>243</v>
      </c>
      <c r="BL6" s="1" t="s">
        <v>247</v>
      </c>
    </row>
    <row r="7" spans="2:64" s="8" customFormat="1" ht="12">
      <c r="B7" s="12" t="s">
        <v>231</v>
      </c>
      <c r="C7" s="2" t="s">
        <v>333</v>
      </c>
      <c r="D7" s="6" t="s">
        <v>43</v>
      </c>
      <c r="E7" s="2" t="s">
        <v>8</v>
      </c>
      <c r="F7" s="6">
        <v>0.7</v>
      </c>
      <c r="G7" s="64">
        <v>150</v>
      </c>
      <c r="H7" s="4" t="s">
        <v>88</v>
      </c>
      <c r="I7" s="4" t="s">
        <v>244</v>
      </c>
      <c r="J7" s="18" t="s">
        <v>213</v>
      </c>
      <c r="K7" s="55">
        <v>150</v>
      </c>
      <c r="L7" s="55">
        <v>1000</v>
      </c>
      <c r="M7" s="56" t="s">
        <v>0</v>
      </c>
      <c r="N7" s="56">
        <v>7.75</v>
      </c>
      <c r="O7" s="17" t="s">
        <v>3</v>
      </c>
      <c r="P7" s="4" t="s">
        <v>29</v>
      </c>
      <c r="Q7" s="8" t="s">
        <v>77</v>
      </c>
      <c r="R7" s="5">
        <v>0.33</v>
      </c>
      <c r="S7" s="5">
        <v>0.4</v>
      </c>
      <c r="T7" s="5">
        <v>0.52</v>
      </c>
      <c r="U7" s="5">
        <v>0.56</v>
      </c>
      <c r="V7" s="5">
        <v>0.67</v>
      </c>
      <c r="W7" s="5">
        <v>0.71</v>
      </c>
      <c r="X7" s="5">
        <v>0.73</v>
      </c>
      <c r="Y7" s="5">
        <v>0.74</v>
      </c>
      <c r="Z7" s="5">
        <v>0.73</v>
      </c>
      <c r="AA7" s="5">
        <v>0.69</v>
      </c>
      <c r="AB7" s="5">
        <v>0.64</v>
      </c>
      <c r="AC7" s="5">
        <v>0.62</v>
      </c>
      <c r="AD7" s="5">
        <v>0.61</v>
      </c>
      <c r="AE7" s="5">
        <v>0.62</v>
      </c>
      <c r="AF7" s="5">
        <v>0.63</v>
      </c>
      <c r="AG7" s="5">
        <v>0.57</v>
      </c>
      <c r="AH7" s="5">
        <v>0.55</v>
      </c>
      <c r="AI7" s="5">
        <v>0.52</v>
      </c>
      <c r="AJ7" s="22"/>
      <c r="AK7" s="5">
        <f t="shared" si="0"/>
        <v>0.4</v>
      </c>
      <c r="AL7" s="5">
        <f t="shared" si="1"/>
        <v>0.65</v>
      </c>
      <c r="AM7" s="5">
        <f t="shared" si="2"/>
        <v>0.75</v>
      </c>
      <c r="AN7" s="5">
        <f t="shared" si="3"/>
        <v>0.65</v>
      </c>
      <c r="AO7" s="5">
        <f t="shared" si="4"/>
        <v>0.6000000000000001</v>
      </c>
      <c r="AP7" s="5">
        <f t="shared" si="5"/>
        <v>0.55</v>
      </c>
      <c r="AQ7" s="22"/>
      <c r="AR7" s="5">
        <v>2.6</v>
      </c>
      <c r="AS7" s="5">
        <v>3.1</v>
      </c>
      <c r="AT7" s="5">
        <v>4</v>
      </c>
      <c r="AU7" s="5">
        <v>4.4</v>
      </c>
      <c r="AV7" s="5">
        <v>5.2</v>
      </c>
      <c r="AW7" s="5">
        <v>5.5</v>
      </c>
      <c r="AX7" s="5">
        <v>5.7</v>
      </c>
      <c r="AY7" s="5">
        <v>5.7</v>
      </c>
      <c r="AZ7" s="5">
        <v>5.6</v>
      </c>
      <c r="BA7" s="5">
        <v>5.4</v>
      </c>
      <c r="BB7" s="5">
        <v>5</v>
      </c>
      <c r="BC7" s="5">
        <v>4.8</v>
      </c>
      <c r="BD7" s="5">
        <v>4.7</v>
      </c>
      <c r="BE7" s="5">
        <v>4.8</v>
      </c>
      <c r="BF7" s="5">
        <v>4.9</v>
      </c>
      <c r="BG7" s="5">
        <v>4.4</v>
      </c>
      <c r="BH7" s="5">
        <v>4.3</v>
      </c>
      <c r="BI7" s="5">
        <v>4.1</v>
      </c>
      <c r="BJ7" s="5"/>
      <c r="BK7" s="8" t="s">
        <v>243</v>
      </c>
      <c r="BL7" s="4" t="s">
        <v>246</v>
      </c>
    </row>
    <row r="8" spans="2:64" s="8" customFormat="1" ht="12">
      <c r="B8" s="12" t="s">
        <v>231</v>
      </c>
      <c r="C8" s="2" t="s">
        <v>334</v>
      </c>
      <c r="D8" s="6" t="s">
        <v>43</v>
      </c>
      <c r="E8" s="2" t="s">
        <v>8</v>
      </c>
      <c r="F8" s="6">
        <v>0.7</v>
      </c>
      <c r="G8" s="64">
        <v>200</v>
      </c>
      <c r="H8" s="4" t="s">
        <v>88</v>
      </c>
      <c r="I8" s="4" t="s">
        <v>244</v>
      </c>
      <c r="J8" s="18" t="s">
        <v>213</v>
      </c>
      <c r="K8" s="55">
        <v>200</v>
      </c>
      <c r="L8" s="55">
        <v>1000</v>
      </c>
      <c r="M8" s="56" t="s">
        <v>0</v>
      </c>
      <c r="N8" s="56">
        <v>8.02</v>
      </c>
      <c r="O8" s="17" t="s">
        <v>3</v>
      </c>
      <c r="P8" s="4" t="s">
        <v>29</v>
      </c>
      <c r="Q8" s="8" t="s">
        <v>77</v>
      </c>
      <c r="R8" s="5">
        <v>0.32</v>
      </c>
      <c r="S8" s="5">
        <v>0.39</v>
      </c>
      <c r="T8" s="5">
        <v>0.52</v>
      </c>
      <c r="U8" s="5">
        <v>0.59</v>
      </c>
      <c r="V8" s="5">
        <v>0.67</v>
      </c>
      <c r="W8" s="5">
        <v>0.69</v>
      </c>
      <c r="X8" s="5">
        <v>0.71</v>
      </c>
      <c r="Y8" s="5">
        <v>0.71</v>
      </c>
      <c r="Z8" s="5">
        <v>0.7</v>
      </c>
      <c r="AA8" s="5">
        <v>0.66</v>
      </c>
      <c r="AB8" s="5">
        <v>0.64</v>
      </c>
      <c r="AC8" s="5">
        <v>0.62</v>
      </c>
      <c r="AD8" s="5">
        <v>0.6</v>
      </c>
      <c r="AE8" s="5">
        <v>0.63</v>
      </c>
      <c r="AF8" s="5">
        <v>0.62</v>
      </c>
      <c r="AG8" s="5">
        <v>0.58</v>
      </c>
      <c r="AH8" s="5">
        <v>0.54</v>
      </c>
      <c r="AI8" s="5">
        <v>0.51</v>
      </c>
      <c r="AJ8" s="22"/>
      <c r="AK8" s="5">
        <f t="shared" si="0"/>
        <v>0.4</v>
      </c>
      <c r="AL8" s="5">
        <f t="shared" si="1"/>
        <v>0.65</v>
      </c>
      <c r="AM8" s="5">
        <f t="shared" si="2"/>
        <v>0.7000000000000001</v>
      </c>
      <c r="AN8" s="5">
        <f t="shared" si="3"/>
        <v>0.65</v>
      </c>
      <c r="AO8" s="5">
        <f t="shared" si="4"/>
        <v>0.6000000000000001</v>
      </c>
      <c r="AP8" s="5">
        <f t="shared" si="5"/>
        <v>0.55</v>
      </c>
      <c r="AQ8" s="22"/>
      <c r="AR8" s="5">
        <v>2.6</v>
      </c>
      <c r="AS8" s="5">
        <v>3.1</v>
      </c>
      <c r="AT8" s="5">
        <v>4.2</v>
      </c>
      <c r="AU8" s="5">
        <v>4.8</v>
      </c>
      <c r="AV8" s="5">
        <v>5.4</v>
      </c>
      <c r="AW8" s="5">
        <v>5.6</v>
      </c>
      <c r="AX8" s="5">
        <v>5.7</v>
      </c>
      <c r="AY8" s="5">
        <v>5.7</v>
      </c>
      <c r="AZ8" s="5">
        <v>5.6</v>
      </c>
      <c r="BA8" s="5">
        <v>5.3</v>
      </c>
      <c r="BB8" s="5">
        <v>5.1</v>
      </c>
      <c r="BC8" s="5">
        <v>5</v>
      </c>
      <c r="BD8" s="5">
        <v>4.8</v>
      </c>
      <c r="BE8" s="5">
        <v>5.1</v>
      </c>
      <c r="BF8" s="5">
        <v>5</v>
      </c>
      <c r="BG8" s="5">
        <v>4.6</v>
      </c>
      <c r="BH8" s="5">
        <v>4.4</v>
      </c>
      <c r="BI8" s="5">
        <v>4.1</v>
      </c>
      <c r="BJ8" s="5"/>
      <c r="BK8" s="8" t="s">
        <v>243</v>
      </c>
      <c r="BL8" s="4" t="s">
        <v>246</v>
      </c>
    </row>
    <row r="9" spans="2:64" s="8" customFormat="1" ht="12">
      <c r="B9" s="12" t="s">
        <v>231</v>
      </c>
      <c r="C9" s="2" t="s">
        <v>335</v>
      </c>
      <c r="D9" s="6" t="s">
        <v>43</v>
      </c>
      <c r="E9" s="2" t="s">
        <v>8</v>
      </c>
      <c r="F9" s="6">
        <v>0.7</v>
      </c>
      <c r="G9" s="64">
        <v>100</v>
      </c>
      <c r="H9" s="4" t="s">
        <v>88</v>
      </c>
      <c r="I9" s="4" t="s">
        <v>244</v>
      </c>
      <c r="J9" s="18" t="s">
        <v>213</v>
      </c>
      <c r="K9" s="55">
        <v>100</v>
      </c>
      <c r="L9" s="55">
        <v>1350</v>
      </c>
      <c r="M9" s="56" t="s">
        <v>0</v>
      </c>
      <c r="N9" s="56">
        <v>8.78</v>
      </c>
      <c r="O9" s="17" t="s">
        <v>3</v>
      </c>
      <c r="P9" s="4" t="s">
        <v>34</v>
      </c>
      <c r="Q9" s="8" t="s">
        <v>77</v>
      </c>
      <c r="R9" s="5">
        <v>0.32</v>
      </c>
      <c r="S9" s="5">
        <v>0.36</v>
      </c>
      <c r="T9" s="5">
        <v>0.49</v>
      </c>
      <c r="U9" s="5">
        <v>0.57</v>
      </c>
      <c r="V9" s="5">
        <v>0.65</v>
      </c>
      <c r="W9" s="5">
        <v>0.68</v>
      </c>
      <c r="X9" s="5">
        <v>0.73</v>
      </c>
      <c r="Y9" s="5">
        <v>0.75</v>
      </c>
      <c r="Z9" s="5">
        <v>0.74</v>
      </c>
      <c r="AA9" s="5">
        <v>0.74</v>
      </c>
      <c r="AB9" s="5">
        <v>0.71</v>
      </c>
      <c r="AC9" s="5">
        <v>0.64</v>
      </c>
      <c r="AD9" s="5">
        <v>0.6</v>
      </c>
      <c r="AE9" s="5">
        <v>0.63</v>
      </c>
      <c r="AF9" s="5">
        <v>0.63</v>
      </c>
      <c r="AG9" s="5">
        <v>0.57</v>
      </c>
      <c r="AH9" s="5">
        <v>0.55</v>
      </c>
      <c r="AI9" s="5">
        <v>0.5</v>
      </c>
      <c r="AJ9" s="22"/>
      <c r="AK9" s="5">
        <f t="shared" si="0"/>
        <v>0.4</v>
      </c>
      <c r="AL9" s="5">
        <f t="shared" si="1"/>
        <v>0.65</v>
      </c>
      <c r="AM9" s="5">
        <f t="shared" si="2"/>
        <v>0.75</v>
      </c>
      <c r="AN9" s="5">
        <f t="shared" si="3"/>
        <v>0.7000000000000001</v>
      </c>
      <c r="AO9" s="5">
        <f t="shared" si="4"/>
        <v>0.6000000000000001</v>
      </c>
      <c r="AP9" s="5">
        <f t="shared" si="5"/>
        <v>0.55</v>
      </c>
      <c r="AQ9" s="22"/>
      <c r="AR9" s="5">
        <v>2.8</v>
      </c>
      <c r="AS9" s="5">
        <v>3.2</v>
      </c>
      <c r="AT9" s="5">
        <v>4.3</v>
      </c>
      <c r="AU9" s="5">
        <v>5</v>
      </c>
      <c r="AV9" s="5">
        <v>5.7</v>
      </c>
      <c r="AW9" s="5">
        <v>6</v>
      </c>
      <c r="AX9" s="5">
        <v>6.4</v>
      </c>
      <c r="AY9" s="5">
        <v>6.6</v>
      </c>
      <c r="AZ9" s="5">
        <v>6.5</v>
      </c>
      <c r="BA9" s="5">
        <v>6.5</v>
      </c>
      <c r="BB9" s="5">
        <v>6.2</v>
      </c>
      <c r="BC9" s="5">
        <v>5.6</v>
      </c>
      <c r="BD9" s="5">
        <v>5.3</v>
      </c>
      <c r="BE9" s="5">
        <v>5.5</v>
      </c>
      <c r="BF9" s="5">
        <v>5.5</v>
      </c>
      <c r="BG9" s="5">
        <v>5</v>
      </c>
      <c r="BH9" s="5">
        <v>4.8</v>
      </c>
      <c r="BI9" s="5">
        <v>4.4</v>
      </c>
      <c r="BJ9" s="5"/>
      <c r="BK9" s="8" t="s">
        <v>243</v>
      </c>
      <c r="BL9" s="1" t="s">
        <v>247</v>
      </c>
    </row>
    <row r="10" spans="2:64" s="8" customFormat="1" ht="12">
      <c r="B10" s="12" t="s">
        <v>231</v>
      </c>
      <c r="C10" s="2" t="s">
        <v>336</v>
      </c>
      <c r="D10" s="6" t="s">
        <v>43</v>
      </c>
      <c r="E10" s="2" t="s">
        <v>8</v>
      </c>
      <c r="F10" s="6">
        <v>0.7</v>
      </c>
      <c r="G10" s="64">
        <v>150</v>
      </c>
      <c r="H10" s="4" t="s">
        <v>88</v>
      </c>
      <c r="I10" s="4" t="s">
        <v>244</v>
      </c>
      <c r="J10" s="18" t="s">
        <v>213</v>
      </c>
      <c r="K10" s="55">
        <v>150</v>
      </c>
      <c r="L10" s="55">
        <v>1350</v>
      </c>
      <c r="M10" s="56" t="s">
        <v>0</v>
      </c>
      <c r="N10" s="56">
        <v>9.05</v>
      </c>
      <c r="O10" s="17" t="s">
        <v>3</v>
      </c>
      <c r="P10" s="4" t="s">
        <v>29</v>
      </c>
      <c r="Q10" s="8" t="s">
        <v>77</v>
      </c>
      <c r="R10" s="5">
        <v>0.29</v>
      </c>
      <c r="S10" s="5">
        <v>0.36</v>
      </c>
      <c r="T10" s="5">
        <v>0.49</v>
      </c>
      <c r="U10" s="5">
        <v>0.58</v>
      </c>
      <c r="V10" s="5">
        <v>0.65</v>
      </c>
      <c r="W10" s="5">
        <v>0.67</v>
      </c>
      <c r="X10" s="5">
        <v>0.73</v>
      </c>
      <c r="Y10" s="5">
        <v>0.75</v>
      </c>
      <c r="Z10" s="5">
        <v>0.74</v>
      </c>
      <c r="AA10" s="5">
        <v>0.71</v>
      </c>
      <c r="AB10" s="5">
        <v>0.67</v>
      </c>
      <c r="AC10" s="5">
        <v>0.64</v>
      </c>
      <c r="AD10" s="5">
        <v>0.61</v>
      </c>
      <c r="AE10" s="5">
        <v>0.63</v>
      </c>
      <c r="AF10" s="5">
        <v>0.63</v>
      </c>
      <c r="AG10" s="5">
        <v>0.58</v>
      </c>
      <c r="AH10" s="5">
        <v>0.56</v>
      </c>
      <c r="AI10" s="5">
        <v>0.52</v>
      </c>
      <c r="AJ10" s="22"/>
      <c r="AK10" s="5">
        <f t="shared" si="0"/>
        <v>0.4</v>
      </c>
      <c r="AL10" s="5">
        <f t="shared" si="1"/>
        <v>0.65</v>
      </c>
      <c r="AM10" s="5">
        <f t="shared" si="2"/>
        <v>0.75</v>
      </c>
      <c r="AN10" s="5">
        <f t="shared" si="3"/>
        <v>0.65</v>
      </c>
      <c r="AO10" s="5">
        <f t="shared" si="4"/>
        <v>0.6000000000000001</v>
      </c>
      <c r="AP10" s="5">
        <f t="shared" si="5"/>
        <v>0.55</v>
      </c>
      <c r="AQ10" s="22"/>
      <c r="AR10" s="5">
        <v>2.7</v>
      </c>
      <c r="AS10" s="5">
        <v>3.2</v>
      </c>
      <c r="AT10" s="5">
        <v>4.5</v>
      </c>
      <c r="AU10" s="5">
        <v>5.3</v>
      </c>
      <c r="AV10" s="5">
        <v>5.9</v>
      </c>
      <c r="AW10" s="5">
        <v>6.1</v>
      </c>
      <c r="AX10" s="5">
        <v>6.6</v>
      </c>
      <c r="AY10" s="5">
        <v>6.8</v>
      </c>
      <c r="AZ10" s="5">
        <v>6.7</v>
      </c>
      <c r="BA10" s="5">
        <v>6.4</v>
      </c>
      <c r="BB10" s="5">
        <v>6.1</v>
      </c>
      <c r="BC10" s="5">
        <v>5.8</v>
      </c>
      <c r="BD10" s="5">
        <v>5.6</v>
      </c>
      <c r="BE10" s="5">
        <v>5.7</v>
      </c>
      <c r="BF10" s="5">
        <v>5.7</v>
      </c>
      <c r="BG10" s="5">
        <v>5.2</v>
      </c>
      <c r="BH10" s="5">
        <v>5</v>
      </c>
      <c r="BI10" s="5">
        <v>4.7</v>
      </c>
      <c r="BJ10" s="5"/>
      <c r="BK10" s="8" t="s">
        <v>243</v>
      </c>
      <c r="BL10" s="1" t="s">
        <v>247</v>
      </c>
    </row>
    <row r="11" spans="2:64" s="8" customFormat="1" ht="12">
      <c r="B11" s="12" t="s">
        <v>231</v>
      </c>
      <c r="C11" s="2" t="s">
        <v>337</v>
      </c>
      <c r="D11" s="6" t="s">
        <v>43</v>
      </c>
      <c r="E11" s="2" t="s">
        <v>8</v>
      </c>
      <c r="F11" s="6">
        <v>0.7</v>
      </c>
      <c r="G11" s="64">
        <v>200</v>
      </c>
      <c r="H11" s="4" t="s">
        <v>88</v>
      </c>
      <c r="I11" s="4" t="s">
        <v>244</v>
      </c>
      <c r="J11" s="18" t="s">
        <v>213</v>
      </c>
      <c r="K11" s="55">
        <v>200</v>
      </c>
      <c r="L11" s="55">
        <v>1350</v>
      </c>
      <c r="M11" s="56" t="s">
        <v>0</v>
      </c>
      <c r="N11" s="56">
        <v>9.32</v>
      </c>
      <c r="O11" s="17" t="s">
        <v>3</v>
      </c>
      <c r="P11" s="4" t="s">
        <v>29</v>
      </c>
      <c r="Q11" s="8" t="s">
        <v>77</v>
      </c>
      <c r="R11" s="5">
        <v>0.32</v>
      </c>
      <c r="S11" s="5">
        <v>0.39</v>
      </c>
      <c r="T11" s="5">
        <v>0.5</v>
      </c>
      <c r="U11" s="5">
        <v>0.6</v>
      </c>
      <c r="V11" s="5">
        <v>0.65</v>
      </c>
      <c r="W11" s="5">
        <v>0.67</v>
      </c>
      <c r="X11" s="5">
        <v>0.72</v>
      </c>
      <c r="Y11" s="5">
        <v>0.74</v>
      </c>
      <c r="Z11" s="5">
        <v>0.72</v>
      </c>
      <c r="AA11" s="5">
        <v>0.69</v>
      </c>
      <c r="AB11" s="5">
        <v>0.67</v>
      </c>
      <c r="AC11" s="5">
        <v>0.65</v>
      </c>
      <c r="AD11" s="5">
        <v>0.6</v>
      </c>
      <c r="AE11" s="5">
        <v>0.63</v>
      </c>
      <c r="AF11" s="5">
        <v>0.63</v>
      </c>
      <c r="AG11" s="5">
        <v>0.58</v>
      </c>
      <c r="AH11" s="5">
        <v>0.56</v>
      </c>
      <c r="AI11" s="5">
        <v>0.52</v>
      </c>
      <c r="AJ11" s="22"/>
      <c r="AK11" s="5">
        <f t="shared" si="0"/>
        <v>0.4</v>
      </c>
      <c r="AL11" s="5">
        <f t="shared" si="1"/>
        <v>0.65</v>
      </c>
      <c r="AM11" s="5">
        <f t="shared" si="2"/>
        <v>0.75</v>
      </c>
      <c r="AN11" s="5">
        <f t="shared" si="3"/>
        <v>0.65</v>
      </c>
      <c r="AO11" s="5">
        <f t="shared" si="4"/>
        <v>0.6000000000000001</v>
      </c>
      <c r="AP11" s="5">
        <f t="shared" si="5"/>
        <v>0.55</v>
      </c>
      <c r="AQ11" s="22"/>
      <c r="AR11" s="5">
        <v>3</v>
      </c>
      <c r="AS11" s="5">
        <v>3.6</v>
      </c>
      <c r="AT11" s="5">
        <v>4.6</v>
      </c>
      <c r="AU11" s="5">
        <v>5.6</v>
      </c>
      <c r="AV11" s="5">
        <v>6</v>
      </c>
      <c r="AW11" s="5">
        <v>6.2</v>
      </c>
      <c r="AX11" s="5">
        <v>6.8</v>
      </c>
      <c r="AY11" s="5">
        <v>6.9</v>
      </c>
      <c r="AZ11" s="5">
        <v>6.7</v>
      </c>
      <c r="BA11" s="5">
        <v>6.4</v>
      </c>
      <c r="BB11" s="5">
        <v>6.3</v>
      </c>
      <c r="BC11" s="5">
        <v>6</v>
      </c>
      <c r="BD11" s="5">
        <v>5.6</v>
      </c>
      <c r="BE11" s="5">
        <v>5.9</v>
      </c>
      <c r="BF11" s="5">
        <v>5.8</v>
      </c>
      <c r="BG11" s="5">
        <v>5.4</v>
      </c>
      <c r="BH11" s="5">
        <v>5.2</v>
      </c>
      <c r="BI11" s="5">
        <v>4.8</v>
      </c>
      <c r="BJ11" s="5"/>
      <c r="BK11" s="8" t="s">
        <v>243</v>
      </c>
      <c r="BL11" s="1" t="s">
        <v>247</v>
      </c>
    </row>
    <row r="12" spans="1:64" s="8" customFormat="1" ht="12">
      <c r="A12" s="8" t="s">
        <v>184</v>
      </c>
      <c r="B12" s="12" t="s">
        <v>231</v>
      </c>
      <c r="C12" s="2" t="s">
        <v>338</v>
      </c>
      <c r="D12" s="6" t="s">
        <v>43</v>
      </c>
      <c r="E12" s="2" t="s">
        <v>18</v>
      </c>
      <c r="F12" s="6">
        <v>2.5</v>
      </c>
      <c r="G12" s="64">
        <v>100</v>
      </c>
      <c r="H12" s="4" t="s">
        <v>88</v>
      </c>
      <c r="I12" s="4" t="s">
        <v>95</v>
      </c>
      <c r="J12" s="18" t="s">
        <v>213</v>
      </c>
      <c r="K12" s="55">
        <v>100</v>
      </c>
      <c r="L12" s="55">
        <v>1000</v>
      </c>
      <c r="M12" s="56" t="s">
        <v>1</v>
      </c>
      <c r="N12" s="56">
        <v>7.48</v>
      </c>
      <c r="O12" s="4" t="s">
        <v>3</v>
      </c>
      <c r="P12" s="4" t="s">
        <v>34</v>
      </c>
      <c r="Q12" s="8" t="s">
        <v>73</v>
      </c>
      <c r="R12" s="5">
        <v>0.39</v>
      </c>
      <c r="S12" s="5">
        <v>0.43</v>
      </c>
      <c r="T12" s="5">
        <v>0.58</v>
      </c>
      <c r="U12" s="5">
        <v>0.65</v>
      </c>
      <c r="V12" s="5">
        <v>0.75</v>
      </c>
      <c r="W12" s="5">
        <v>0.74</v>
      </c>
      <c r="X12" s="5">
        <v>0.77</v>
      </c>
      <c r="Y12" s="5">
        <v>0.75</v>
      </c>
      <c r="Z12" s="5">
        <v>0.74</v>
      </c>
      <c r="AA12" s="5">
        <v>0.73</v>
      </c>
      <c r="AB12" s="5">
        <v>0.71</v>
      </c>
      <c r="AC12" s="5">
        <v>0.68</v>
      </c>
      <c r="AD12" s="5">
        <v>0.63</v>
      </c>
      <c r="AE12" s="5">
        <v>0.62</v>
      </c>
      <c r="AF12" s="5">
        <v>0.66</v>
      </c>
      <c r="AG12" s="5">
        <v>0.64</v>
      </c>
      <c r="AH12" s="5">
        <v>0.63</v>
      </c>
      <c r="AI12" s="5">
        <v>0.62</v>
      </c>
      <c r="AJ12" s="22"/>
      <c r="AK12" s="5">
        <f t="shared" si="0"/>
        <v>0.45</v>
      </c>
      <c r="AL12" s="5">
        <f t="shared" si="1"/>
        <v>0.7000000000000001</v>
      </c>
      <c r="AM12" s="5">
        <f t="shared" si="2"/>
        <v>0.75</v>
      </c>
      <c r="AN12" s="5">
        <f t="shared" si="3"/>
        <v>0.7000000000000001</v>
      </c>
      <c r="AO12" s="5">
        <f t="shared" si="4"/>
        <v>0.65</v>
      </c>
      <c r="AP12" s="5">
        <f t="shared" si="5"/>
        <v>0.65</v>
      </c>
      <c r="AQ12" s="22"/>
      <c r="AR12" s="5">
        <v>2.9</v>
      </c>
      <c r="AS12" s="5">
        <v>3.2</v>
      </c>
      <c r="AT12" s="5">
        <v>4.3</v>
      </c>
      <c r="AU12" s="5">
        <v>4.9</v>
      </c>
      <c r="AV12" s="5">
        <v>5.6</v>
      </c>
      <c r="AW12" s="5">
        <v>5.5</v>
      </c>
      <c r="AX12" s="5">
        <v>5.7</v>
      </c>
      <c r="AY12" s="5">
        <v>5.6</v>
      </c>
      <c r="AZ12" s="5">
        <v>5.5</v>
      </c>
      <c r="BA12" s="5">
        <v>5.5</v>
      </c>
      <c r="BB12" s="5">
        <v>5.3</v>
      </c>
      <c r="BC12" s="5">
        <v>5.1</v>
      </c>
      <c r="BD12" s="5">
        <v>4.7</v>
      </c>
      <c r="BE12" s="5">
        <v>4.7</v>
      </c>
      <c r="BF12" s="5">
        <v>4.9</v>
      </c>
      <c r="BG12" s="5">
        <v>4.8</v>
      </c>
      <c r="BH12" s="5">
        <v>4.7</v>
      </c>
      <c r="BI12" s="5">
        <v>4.6</v>
      </c>
      <c r="BJ12" s="5"/>
      <c r="BK12" s="8" t="s">
        <v>243</v>
      </c>
      <c r="BL12" s="1" t="s">
        <v>246</v>
      </c>
    </row>
    <row r="13" spans="2:64" s="8" customFormat="1" ht="12">
      <c r="B13" s="12" t="s">
        <v>231</v>
      </c>
      <c r="C13" s="2" t="s">
        <v>339</v>
      </c>
      <c r="D13" s="6" t="s">
        <v>43</v>
      </c>
      <c r="E13" s="2" t="s">
        <v>18</v>
      </c>
      <c r="F13" s="6">
        <v>2.5</v>
      </c>
      <c r="G13" s="64">
        <v>150</v>
      </c>
      <c r="H13" s="4" t="s">
        <v>88</v>
      </c>
      <c r="I13" s="4" t="s">
        <v>95</v>
      </c>
      <c r="J13" s="18" t="s">
        <v>213</v>
      </c>
      <c r="K13" s="55">
        <v>150</v>
      </c>
      <c r="L13" s="55">
        <v>1000</v>
      </c>
      <c r="M13" s="56" t="s">
        <v>1</v>
      </c>
      <c r="N13" s="56">
        <v>7.75</v>
      </c>
      <c r="O13" s="4" t="s">
        <v>3</v>
      </c>
      <c r="P13" s="4" t="s">
        <v>34</v>
      </c>
      <c r="Q13" s="8" t="s">
        <v>73</v>
      </c>
      <c r="R13" s="5">
        <v>0.39</v>
      </c>
      <c r="S13" s="5">
        <v>0.47</v>
      </c>
      <c r="T13" s="5">
        <v>0.59</v>
      </c>
      <c r="U13" s="5">
        <v>0.67</v>
      </c>
      <c r="V13" s="5">
        <v>0.75</v>
      </c>
      <c r="W13" s="5">
        <v>0.75</v>
      </c>
      <c r="X13" s="5">
        <v>0.77</v>
      </c>
      <c r="Y13" s="5">
        <v>0.74</v>
      </c>
      <c r="Z13" s="5">
        <v>0.73</v>
      </c>
      <c r="AA13" s="5">
        <v>0.71</v>
      </c>
      <c r="AB13" s="5">
        <v>0.68</v>
      </c>
      <c r="AC13" s="5">
        <v>0.66</v>
      </c>
      <c r="AD13" s="5">
        <v>0.65</v>
      </c>
      <c r="AE13" s="5">
        <v>0.63</v>
      </c>
      <c r="AF13" s="5">
        <v>0.66</v>
      </c>
      <c r="AG13" s="5">
        <v>0.64</v>
      </c>
      <c r="AH13" s="5">
        <v>0.63</v>
      </c>
      <c r="AI13" s="5">
        <v>0.62</v>
      </c>
      <c r="AJ13" s="22"/>
      <c r="AK13" s="5">
        <f t="shared" si="0"/>
        <v>0.5</v>
      </c>
      <c r="AL13" s="5">
        <f t="shared" si="1"/>
        <v>0.7000000000000001</v>
      </c>
      <c r="AM13" s="5">
        <f t="shared" si="2"/>
        <v>0.75</v>
      </c>
      <c r="AN13" s="5">
        <f t="shared" si="3"/>
        <v>0.7000000000000001</v>
      </c>
      <c r="AO13" s="5">
        <f t="shared" si="4"/>
        <v>0.65</v>
      </c>
      <c r="AP13" s="5">
        <f t="shared" si="5"/>
        <v>0.65</v>
      </c>
      <c r="AQ13" s="22"/>
      <c r="AR13" s="5">
        <v>3.1</v>
      </c>
      <c r="AS13" s="5">
        <v>3.6</v>
      </c>
      <c r="AT13" s="5">
        <v>4.6</v>
      </c>
      <c r="AU13" s="5">
        <v>5.2</v>
      </c>
      <c r="AV13" s="5">
        <v>5.8</v>
      </c>
      <c r="AW13" s="5">
        <v>5.8</v>
      </c>
      <c r="AX13" s="5">
        <v>5.9</v>
      </c>
      <c r="AY13" s="5">
        <v>5.7</v>
      </c>
      <c r="AZ13" s="5">
        <v>5.7</v>
      </c>
      <c r="BA13" s="5">
        <v>5.5</v>
      </c>
      <c r="BB13" s="5">
        <v>5.3</v>
      </c>
      <c r="BC13" s="5">
        <v>5.1</v>
      </c>
      <c r="BD13" s="5">
        <v>5</v>
      </c>
      <c r="BE13" s="5">
        <v>4.9</v>
      </c>
      <c r="BF13" s="5">
        <v>5.1</v>
      </c>
      <c r="BG13" s="5">
        <v>5</v>
      </c>
      <c r="BH13" s="5">
        <v>4.9</v>
      </c>
      <c r="BI13" s="5">
        <v>4.8</v>
      </c>
      <c r="BJ13" s="5"/>
      <c r="BK13" s="8" t="s">
        <v>243</v>
      </c>
      <c r="BL13" s="1" t="s">
        <v>246</v>
      </c>
    </row>
    <row r="14" spans="2:64" s="8" customFormat="1" ht="12">
      <c r="B14" s="12" t="s">
        <v>231</v>
      </c>
      <c r="C14" s="2" t="s">
        <v>340</v>
      </c>
      <c r="D14" s="6" t="s">
        <v>43</v>
      </c>
      <c r="E14" s="2" t="s">
        <v>18</v>
      </c>
      <c r="F14" s="6">
        <v>2.5</v>
      </c>
      <c r="G14" s="64">
        <v>200</v>
      </c>
      <c r="H14" s="4" t="s">
        <v>88</v>
      </c>
      <c r="I14" s="4" t="s">
        <v>95</v>
      </c>
      <c r="J14" s="18" t="s">
        <v>213</v>
      </c>
      <c r="K14" s="55">
        <v>200</v>
      </c>
      <c r="L14" s="55">
        <v>1000</v>
      </c>
      <c r="M14" s="56" t="s">
        <v>1</v>
      </c>
      <c r="N14" s="56">
        <v>8.02</v>
      </c>
      <c r="O14" s="4" t="s">
        <v>3</v>
      </c>
      <c r="P14" s="4" t="s">
        <v>34</v>
      </c>
      <c r="Q14" s="8" t="s">
        <v>564</v>
      </c>
      <c r="R14" s="5">
        <v>0.4</v>
      </c>
      <c r="S14" s="5">
        <v>0.53</v>
      </c>
      <c r="T14" s="5">
        <v>0.61</v>
      </c>
      <c r="U14" s="5">
        <v>0.69</v>
      </c>
      <c r="V14" s="5">
        <v>0.75</v>
      </c>
      <c r="W14" s="5">
        <v>0.74</v>
      </c>
      <c r="X14" s="5">
        <v>0.75</v>
      </c>
      <c r="Y14" s="5">
        <v>0.73</v>
      </c>
      <c r="Z14" s="5">
        <v>0.71</v>
      </c>
      <c r="AA14" s="5">
        <v>0.67</v>
      </c>
      <c r="AB14" s="5">
        <v>0.66</v>
      </c>
      <c r="AC14" s="5">
        <v>0.67</v>
      </c>
      <c r="AD14" s="5">
        <v>0.63</v>
      </c>
      <c r="AE14" s="5">
        <v>0.64</v>
      </c>
      <c r="AF14" s="5">
        <v>0.67</v>
      </c>
      <c r="AG14" s="5">
        <v>0.65</v>
      </c>
      <c r="AH14" s="5">
        <v>0.62</v>
      </c>
      <c r="AI14" s="5">
        <v>0.6</v>
      </c>
      <c r="AJ14" s="22"/>
      <c r="AK14" s="5">
        <f t="shared" si="0"/>
        <v>0.5</v>
      </c>
      <c r="AL14" s="5">
        <f t="shared" si="1"/>
        <v>0.75</v>
      </c>
      <c r="AM14" s="5">
        <f t="shared" si="2"/>
        <v>0.75</v>
      </c>
      <c r="AN14" s="5">
        <f t="shared" si="3"/>
        <v>0.65</v>
      </c>
      <c r="AO14" s="5">
        <f t="shared" si="4"/>
        <v>0.65</v>
      </c>
      <c r="AP14" s="5">
        <f t="shared" si="5"/>
        <v>0.6000000000000001</v>
      </c>
      <c r="AQ14" s="22"/>
      <c r="AR14" s="5">
        <v>3.2</v>
      </c>
      <c r="AS14" s="5">
        <v>4.3</v>
      </c>
      <c r="AT14" s="5">
        <v>4.9</v>
      </c>
      <c r="AU14" s="5">
        <v>5.5</v>
      </c>
      <c r="AV14" s="5">
        <v>6</v>
      </c>
      <c r="AW14" s="5">
        <v>5.9</v>
      </c>
      <c r="AX14" s="5">
        <v>6</v>
      </c>
      <c r="AY14" s="5">
        <v>5.8</v>
      </c>
      <c r="AZ14" s="5">
        <v>5.7</v>
      </c>
      <c r="BA14" s="5">
        <v>5.4</v>
      </c>
      <c r="BB14" s="5">
        <v>5.3</v>
      </c>
      <c r="BC14" s="5">
        <v>5.4</v>
      </c>
      <c r="BD14" s="5">
        <v>5.1</v>
      </c>
      <c r="BE14" s="5">
        <v>5.1</v>
      </c>
      <c r="BF14" s="5">
        <v>5.3</v>
      </c>
      <c r="BG14" s="5">
        <v>5.2</v>
      </c>
      <c r="BH14" s="5">
        <v>4.9</v>
      </c>
      <c r="BI14" s="5">
        <v>4.8</v>
      </c>
      <c r="BJ14" s="5"/>
      <c r="BK14" s="8" t="s">
        <v>243</v>
      </c>
      <c r="BL14" s="1" t="s">
        <v>246</v>
      </c>
    </row>
    <row r="15" spans="1:64" s="8" customFormat="1" ht="12">
      <c r="A15" s="8" t="s">
        <v>170</v>
      </c>
      <c r="B15" s="12" t="s">
        <v>569</v>
      </c>
      <c r="C15" s="8" t="s">
        <v>112</v>
      </c>
      <c r="D15" s="6" t="s">
        <v>43</v>
      </c>
      <c r="E15" s="2" t="s">
        <v>14</v>
      </c>
      <c r="F15" s="6">
        <v>1.6</v>
      </c>
      <c r="G15" s="65">
        <v>50</v>
      </c>
      <c r="H15" s="4" t="s">
        <v>88</v>
      </c>
      <c r="I15" s="4" t="s">
        <v>95</v>
      </c>
      <c r="J15" s="4" t="s">
        <v>210</v>
      </c>
      <c r="K15" s="4"/>
      <c r="L15" s="4"/>
      <c r="M15" s="4"/>
      <c r="N15" s="4"/>
      <c r="O15" s="4" t="s">
        <v>0</v>
      </c>
      <c r="P15" s="4" t="s">
        <v>35</v>
      </c>
      <c r="Q15" s="4" t="s">
        <v>172</v>
      </c>
      <c r="R15" s="5">
        <v>0.2</v>
      </c>
      <c r="S15" s="5">
        <v>0.25</v>
      </c>
      <c r="T15" s="5">
        <v>0.41</v>
      </c>
      <c r="U15" s="5">
        <v>0.73</v>
      </c>
      <c r="V15" s="5">
        <v>0.88</v>
      </c>
      <c r="W15" s="5">
        <v>0.94</v>
      </c>
      <c r="X15" s="5">
        <v>0.91</v>
      </c>
      <c r="Y15" s="5">
        <v>0.93</v>
      </c>
      <c r="Z15" s="5">
        <v>0.93</v>
      </c>
      <c r="AA15" s="5">
        <v>0.97</v>
      </c>
      <c r="AB15" s="5">
        <v>0.96</v>
      </c>
      <c r="AC15" s="5">
        <v>0.97</v>
      </c>
      <c r="AD15" s="5">
        <v>1.05</v>
      </c>
      <c r="AE15" s="5">
        <v>0.96</v>
      </c>
      <c r="AF15" s="5">
        <v>1.01</v>
      </c>
      <c r="AG15" s="5">
        <v>0.99</v>
      </c>
      <c r="AH15" s="5">
        <v>0.8</v>
      </c>
      <c r="AI15" s="5">
        <v>0.62</v>
      </c>
      <c r="AJ15" s="22"/>
      <c r="AK15" s="5">
        <f aca="true" t="shared" si="6" ref="AK15:AK20">IF(AVERAGE(R15:T15)&lt;1.01,ROUND(AVERAGE(R15:T15)/0.05,0)*0.05,1)</f>
        <v>0.30000000000000004</v>
      </c>
      <c r="AL15" s="5">
        <f aca="true" t="shared" si="7" ref="AL15:AL20">IF(AVERAGE(U15:W15)&lt;1.01,ROUND(AVERAGE(U15:W15)/0.05,0)*0.05,1)</f>
        <v>0.8500000000000001</v>
      </c>
      <c r="AM15" s="5">
        <f aca="true" t="shared" si="8" ref="AM15:AM20">IF(AVERAGE(X15:Z15)&lt;1.01,ROUND(AVERAGE(X15:Z15)/0.05,0)*0.05,1)</f>
        <v>0.9</v>
      </c>
      <c r="AN15" s="5">
        <f aca="true" t="shared" si="9" ref="AN15:AN20">IF(AVERAGE(AA15:AC15)&lt;1.01,ROUND(AVERAGE(AA15:AC15)/0.05,0)*0.05,1)</f>
        <v>0.9500000000000001</v>
      </c>
      <c r="AO15" s="5">
        <f aca="true" t="shared" si="10" ref="AO15:AO20">IF(AVERAGE(AD15:AF15)&lt;1.01,ROUND(AVERAGE(AD15:AF15)/0.05,0)*0.05,1)</f>
        <v>1</v>
      </c>
      <c r="AP15" s="5">
        <f aca="true" t="shared" si="11" ref="AP15:AP20">IF(AVERAGE(AG15:AI15)&lt;1.01,ROUND(AVERAGE(AG15:AI15)/0.05,0)*0.05,1)</f>
        <v>0.8</v>
      </c>
      <c r="AQ15" s="22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8" t="s">
        <v>224</v>
      </c>
      <c r="BL15" s="1"/>
    </row>
    <row r="16" spans="1:64" s="8" customFormat="1" ht="12">
      <c r="A16" s="8" t="s">
        <v>174</v>
      </c>
      <c r="B16" s="12" t="s">
        <v>569</v>
      </c>
      <c r="C16" s="10" t="s">
        <v>113</v>
      </c>
      <c r="D16" s="6" t="s">
        <v>43</v>
      </c>
      <c r="E16" s="2" t="s">
        <v>18</v>
      </c>
      <c r="F16" s="6">
        <v>2.5</v>
      </c>
      <c r="G16" s="65">
        <v>50</v>
      </c>
      <c r="H16" s="4" t="s">
        <v>26</v>
      </c>
      <c r="I16" s="4" t="s">
        <v>95</v>
      </c>
      <c r="J16" s="4" t="s">
        <v>212</v>
      </c>
      <c r="K16" s="4"/>
      <c r="L16" s="4"/>
      <c r="M16" s="4"/>
      <c r="N16" s="4"/>
      <c r="O16" s="4" t="s">
        <v>0</v>
      </c>
      <c r="P16" s="4" t="s">
        <v>39</v>
      </c>
      <c r="Q16" s="8" t="s">
        <v>467</v>
      </c>
      <c r="R16" s="5">
        <v>0.2</v>
      </c>
      <c r="S16" s="5">
        <v>0.27</v>
      </c>
      <c r="T16" s="5">
        <v>0.46</v>
      </c>
      <c r="U16" s="5">
        <v>0.75</v>
      </c>
      <c r="V16" s="5">
        <v>0.87</v>
      </c>
      <c r="W16" s="5">
        <v>0.92</v>
      </c>
      <c r="X16" s="5">
        <v>0.89</v>
      </c>
      <c r="Y16" s="5">
        <v>0.9</v>
      </c>
      <c r="Z16" s="5">
        <v>0.9</v>
      </c>
      <c r="AA16" s="5">
        <v>0.94</v>
      </c>
      <c r="AB16" s="5">
        <v>0.93</v>
      </c>
      <c r="AC16" s="5">
        <v>0.95</v>
      </c>
      <c r="AD16" s="5">
        <v>0.96</v>
      </c>
      <c r="AE16" s="5">
        <v>0.92</v>
      </c>
      <c r="AF16" s="5">
        <v>0.9</v>
      </c>
      <c r="AG16" s="5">
        <v>0.85</v>
      </c>
      <c r="AH16" s="5">
        <v>0.74</v>
      </c>
      <c r="AI16" s="5">
        <v>0.63</v>
      </c>
      <c r="AJ16" s="22"/>
      <c r="AK16" s="5">
        <f t="shared" si="6"/>
        <v>0.30000000000000004</v>
      </c>
      <c r="AL16" s="5">
        <f t="shared" si="7"/>
        <v>0.8500000000000001</v>
      </c>
      <c r="AM16" s="5">
        <f t="shared" si="8"/>
        <v>0.9</v>
      </c>
      <c r="AN16" s="5">
        <f t="shared" si="9"/>
        <v>0.9500000000000001</v>
      </c>
      <c r="AO16" s="5">
        <f t="shared" si="10"/>
        <v>0.9500000000000001</v>
      </c>
      <c r="AP16" s="5">
        <f t="shared" si="11"/>
        <v>0.75</v>
      </c>
      <c r="AQ16" s="22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8" t="s">
        <v>224</v>
      </c>
      <c r="BL16" s="1"/>
    </row>
    <row r="17" spans="1:64" s="8" customFormat="1" ht="12">
      <c r="A17" s="8" t="s">
        <v>174</v>
      </c>
      <c r="B17" s="12" t="s">
        <v>569</v>
      </c>
      <c r="C17" s="8" t="s">
        <v>114</v>
      </c>
      <c r="D17" s="6" t="s">
        <v>43</v>
      </c>
      <c r="E17" s="2" t="s">
        <v>23</v>
      </c>
      <c r="F17" s="6">
        <v>3</v>
      </c>
      <c r="G17" s="66">
        <v>50</v>
      </c>
      <c r="H17" s="4" t="s">
        <v>26</v>
      </c>
      <c r="I17" s="4" t="s">
        <v>95</v>
      </c>
      <c r="J17" s="4" t="s">
        <v>212</v>
      </c>
      <c r="K17" s="4"/>
      <c r="L17" s="4"/>
      <c r="M17" s="4"/>
      <c r="N17" s="4"/>
      <c r="O17" s="4" t="s">
        <v>0</v>
      </c>
      <c r="P17" s="4" t="s">
        <v>39</v>
      </c>
      <c r="Q17" s="8" t="s">
        <v>467</v>
      </c>
      <c r="R17" s="5">
        <v>0.21</v>
      </c>
      <c r="S17" s="5">
        <v>0.28</v>
      </c>
      <c r="T17" s="5">
        <v>0.44</v>
      </c>
      <c r="U17" s="5">
        <v>0.72</v>
      </c>
      <c r="V17" s="5">
        <v>0.87</v>
      </c>
      <c r="W17" s="5">
        <v>0.93</v>
      </c>
      <c r="X17" s="5">
        <v>0.9</v>
      </c>
      <c r="Y17" s="5">
        <v>0.9</v>
      </c>
      <c r="Z17" s="5">
        <v>0.91</v>
      </c>
      <c r="AA17" s="5">
        <v>0.94</v>
      </c>
      <c r="AB17" s="5">
        <v>0.94</v>
      </c>
      <c r="AC17" s="5">
        <v>0.95</v>
      </c>
      <c r="AD17" s="5">
        <v>0.96</v>
      </c>
      <c r="AE17" s="5">
        <v>0.93</v>
      </c>
      <c r="AF17" s="5">
        <v>0.91</v>
      </c>
      <c r="AG17" s="5">
        <v>0.85</v>
      </c>
      <c r="AH17" s="5">
        <v>0.74</v>
      </c>
      <c r="AI17" s="5">
        <v>0.63</v>
      </c>
      <c r="AJ17" s="22"/>
      <c r="AK17" s="5">
        <f t="shared" si="6"/>
        <v>0.30000000000000004</v>
      </c>
      <c r="AL17" s="5">
        <f t="shared" si="7"/>
        <v>0.8500000000000001</v>
      </c>
      <c r="AM17" s="5">
        <f t="shared" si="8"/>
        <v>0.9</v>
      </c>
      <c r="AN17" s="5">
        <f t="shared" si="9"/>
        <v>0.9500000000000001</v>
      </c>
      <c r="AO17" s="5">
        <f t="shared" si="10"/>
        <v>0.9500000000000001</v>
      </c>
      <c r="AP17" s="5">
        <f t="shared" si="11"/>
        <v>0.75</v>
      </c>
      <c r="AQ17" s="22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8" t="s">
        <v>224</v>
      </c>
      <c r="BL17" s="1"/>
    </row>
    <row r="18" spans="1:64" s="8" customFormat="1" ht="12">
      <c r="A18" s="8" t="s">
        <v>170</v>
      </c>
      <c r="B18" s="12" t="s">
        <v>569</v>
      </c>
      <c r="C18" s="8" t="s">
        <v>124</v>
      </c>
      <c r="D18" s="6" t="s">
        <v>43</v>
      </c>
      <c r="E18" s="2" t="s">
        <v>16</v>
      </c>
      <c r="F18" s="6">
        <v>1.8</v>
      </c>
      <c r="G18" s="66">
        <v>50</v>
      </c>
      <c r="H18" s="4" t="s">
        <v>88</v>
      </c>
      <c r="I18" s="4" t="s">
        <v>95</v>
      </c>
      <c r="J18" s="4" t="s">
        <v>210</v>
      </c>
      <c r="K18" s="4"/>
      <c r="L18" s="4"/>
      <c r="M18" s="4"/>
      <c r="N18" s="4"/>
      <c r="O18" s="4" t="s">
        <v>0</v>
      </c>
      <c r="P18" s="4" t="s">
        <v>35</v>
      </c>
      <c r="Q18" s="4" t="s">
        <v>173</v>
      </c>
      <c r="R18" s="5">
        <v>0.19</v>
      </c>
      <c r="S18" s="5">
        <v>0.25</v>
      </c>
      <c r="T18" s="5">
        <v>0.42</v>
      </c>
      <c r="U18" s="5">
        <v>0.74</v>
      </c>
      <c r="V18" s="5">
        <v>0.86</v>
      </c>
      <c r="W18" s="5">
        <v>0.94</v>
      </c>
      <c r="X18" s="5">
        <v>0.92</v>
      </c>
      <c r="Y18" s="5">
        <v>0.93</v>
      </c>
      <c r="Z18" s="5">
        <v>0.93</v>
      </c>
      <c r="AA18" s="5">
        <v>0.97</v>
      </c>
      <c r="AB18" s="5">
        <v>0.96</v>
      </c>
      <c r="AC18" s="5">
        <v>0.98</v>
      </c>
      <c r="AD18" s="5">
        <v>0.99</v>
      </c>
      <c r="AE18" s="5">
        <v>0.95</v>
      </c>
      <c r="AF18" s="5">
        <v>0.94</v>
      </c>
      <c r="AG18" s="5">
        <v>0.88</v>
      </c>
      <c r="AH18" s="5">
        <v>0.76</v>
      </c>
      <c r="AI18" s="5">
        <v>0.64</v>
      </c>
      <c r="AJ18" s="22"/>
      <c r="AK18" s="5">
        <f t="shared" si="6"/>
        <v>0.30000000000000004</v>
      </c>
      <c r="AL18" s="5">
        <f t="shared" si="7"/>
        <v>0.8500000000000001</v>
      </c>
      <c r="AM18" s="5">
        <f t="shared" si="8"/>
        <v>0.9500000000000001</v>
      </c>
      <c r="AN18" s="5">
        <f t="shared" si="9"/>
        <v>0.9500000000000001</v>
      </c>
      <c r="AO18" s="5">
        <f t="shared" si="10"/>
        <v>0.9500000000000001</v>
      </c>
      <c r="AP18" s="5">
        <f t="shared" si="11"/>
        <v>0.75</v>
      </c>
      <c r="AQ18" s="22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8" t="s">
        <v>224</v>
      </c>
      <c r="BL18" s="1"/>
    </row>
    <row r="19" spans="1:64" s="8" customFormat="1" ht="12">
      <c r="A19" s="8" t="s">
        <v>170</v>
      </c>
      <c r="B19" s="12" t="s">
        <v>569</v>
      </c>
      <c r="C19" s="8" t="s">
        <v>123</v>
      </c>
      <c r="D19" s="2" t="s">
        <v>43</v>
      </c>
      <c r="E19" s="2" t="s">
        <v>232</v>
      </c>
      <c r="F19" s="6">
        <v>0.7</v>
      </c>
      <c r="G19" s="66">
        <v>50</v>
      </c>
      <c r="H19" s="4" t="s">
        <v>88</v>
      </c>
      <c r="I19" s="4" t="s">
        <v>95</v>
      </c>
      <c r="J19" s="4" t="s">
        <v>210</v>
      </c>
      <c r="K19" s="4"/>
      <c r="L19" s="4"/>
      <c r="M19" s="4"/>
      <c r="N19" s="4"/>
      <c r="O19" s="4" t="s">
        <v>1</v>
      </c>
      <c r="P19" s="4" t="s">
        <v>36</v>
      </c>
      <c r="Q19" s="4" t="s">
        <v>104</v>
      </c>
      <c r="R19" s="5">
        <v>0.25</v>
      </c>
      <c r="S19" s="5">
        <v>0.3</v>
      </c>
      <c r="T19" s="5">
        <v>0.49</v>
      </c>
      <c r="U19" s="5">
        <v>0.74</v>
      </c>
      <c r="V19" s="5">
        <v>0.86</v>
      </c>
      <c r="W19" s="5">
        <v>0.9</v>
      </c>
      <c r="X19" s="5">
        <v>0.86</v>
      </c>
      <c r="Y19" s="5">
        <v>0.88</v>
      </c>
      <c r="Z19" s="5">
        <v>0.87</v>
      </c>
      <c r="AA19" s="5">
        <v>0.9</v>
      </c>
      <c r="AB19" s="5">
        <v>0.88</v>
      </c>
      <c r="AC19" s="5">
        <v>0.89</v>
      </c>
      <c r="AD19" s="5">
        <v>0.88</v>
      </c>
      <c r="AE19" s="5">
        <v>0.82</v>
      </c>
      <c r="AF19" s="5">
        <v>0.77</v>
      </c>
      <c r="AG19" s="5">
        <v>0.7</v>
      </c>
      <c r="AH19" s="5">
        <v>0.58</v>
      </c>
      <c r="AI19" s="5">
        <v>0.48</v>
      </c>
      <c r="AJ19" s="22"/>
      <c r="AK19" s="5">
        <f t="shared" si="6"/>
        <v>0.35000000000000003</v>
      </c>
      <c r="AL19" s="5">
        <f t="shared" si="7"/>
        <v>0.8500000000000001</v>
      </c>
      <c r="AM19" s="5">
        <f t="shared" si="8"/>
        <v>0.8500000000000001</v>
      </c>
      <c r="AN19" s="5">
        <f t="shared" si="9"/>
        <v>0.9</v>
      </c>
      <c r="AO19" s="5">
        <f t="shared" si="10"/>
        <v>0.8</v>
      </c>
      <c r="AP19" s="5">
        <f t="shared" si="11"/>
        <v>0.6000000000000001</v>
      </c>
      <c r="AQ19" s="22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8" t="s">
        <v>224</v>
      </c>
      <c r="BL19" s="1"/>
    </row>
    <row r="20" spans="1:64" s="8" customFormat="1" ht="12">
      <c r="A20" s="8" t="s">
        <v>170</v>
      </c>
      <c r="B20" s="12" t="s">
        <v>569</v>
      </c>
      <c r="C20" s="8" t="s">
        <v>121</v>
      </c>
      <c r="D20" s="2" t="s">
        <v>43</v>
      </c>
      <c r="E20" s="2" t="s">
        <v>24</v>
      </c>
      <c r="F20" s="6">
        <v>0.7</v>
      </c>
      <c r="G20" s="66">
        <v>50</v>
      </c>
      <c r="H20" s="4" t="s">
        <v>88</v>
      </c>
      <c r="I20" s="4" t="s">
        <v>95</v>
      </c>
      <c r="J20" s="4" t="s">
        <v>210</v>
      </c>
      <c r="K20" s="4"/>
      <c r="L20" s="4"/>
      <c r="M20" s="4"/>
      <c r="N20" s="4"/>
      <c r="O20" s="4" t="s">
        <v>2</v>
      </c>
      <c r="P20" s="4" t="s">
        <v>33</v>
      </c>
      <c r="Q20" s="4" t="s">
        <v>171</v>
      </c>
      <c r="R20" s="5">
        <v>0.35</v>
      </c>
      <c r="S20" s="5">
        <v>0.45</v>
      </c>
      <c r="T20" s="5">
        <v>0.61</v>
      </c>
      <c r="U20" s="5">
        <v>0.65</v>
      </c>
      <c r="V20" s="5">
        <v>0.7</v>
      </c>
      <c r="W20" s="5">
        <v>0.69</v>
      </c>
      <c r="X20" s="5">
        <v>0.63</v>
      </c>
      <c r="Y20" s="5">
        <v>0.63</v>
      </c>
      <c r="Z20" s="5">
        <v>0.58</v>
      </c>
      <c r="AA20" s="5">
        <v>0.55</v>
      </c>
      <c r="AB20" s="5">
        <v>0.54</v>
      </c>
      <c r="AC20" s="5">
        <v>0.51</v>
      </c>
      <c r="AD20" s="5">
        <v>0.47</v>
      </c>
      <c r="AE20" s="5">
        <v>0.4</v>
      </c>
      <c r="AF20" s="5">
        <v>0.37</v>
      </c>
      <c r="AG20" s="5">
        <v>0.31</v>
      </c>
      <c r="AH20" s="5">
        <v>0.25</v>
      </c>
      <c r="AI20" s="5">
        <v>0.19</v>
      </c>
      <c r="AJ20" s="22"/>
      <c r="AK20" s="5">
        <f t="shared" si="6"/>
        <v>0.45</v>
      </c>
      <c r="AL20" s="5">
        <f t="shared" si="7"/>
        <v>0.7000000000000001</v>
      </c>
      <c r="AM20" s="5">
        <f t="shared" si="8"/>
        <v>0.6000000000000001</v>
      </c>
      <c r="AN20" s="5">
        <f t="shared" si="9"/>
        <v>0.55</v>
      </c>
      <c r="AO20" s="5">
        <f t="shared" si="10"/>
        <v>0.4</v>
      </c>
      <c r="AP20" s="5">
        <f t="shared" si="11"/>
        <v>0.25</v>
      </c>
      <c r="AQ20" s="22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8" t="s">
        <v>224</v>
      </c>
      <c r="BL20" s="1"/>
    </row>
  </sheetData>
  <sheetProtection/>
  <autoFilter ref="A2:BL20"/>
  <mergeCells count="3">
    <mergeCell ref="AK1:AP1"/>
    <mergeCell ref="R1:AI1"/>
    <mergeCell ref="AR1:BI1"/>
  </mergeCells>
  <conditionalFormatting sqref="C2">
    <cfRule type="duplicateValues" priority="17" dxfId="2" stopIfTrue="1">
      <formula>AND(COUNTIF($C$2:$C$2,C2)&gt;1,NOT(ISBLANK(C2)))</formula>
    </cfRule>
  </conditionalFormatting>
  <conditionalFormatting sqref="C15:C20">
    <cfRule type="duplicateValues" priority="11" dxfId="2" stopIfTrue="1">
      <formula>AND(COUNTIF($C$15:$C$20,C15)&gt;1,NOT(ISBLANK(C15)))</formula>
    </cfRule>
  </conditionalFormatting>
  <conditionalFormatting sqref="C3:C14">
    <cfRule type="duplicateValues" priority="486" dxfId="2" stopIfTrue="1">
      <formula>AND(COUNTIF($C$3:$C$14,C3)&gt;1,NOT(ISBLANK(C3)))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8" max="8" width="24.8515625" style="0" bestFit="1" customWidth="1"/>
    <col min="9" max="9" width="53.421875" style="0" bestFit="1" customWidth="1"/>
    <col min="11" max="11" width="9.28125" style="0" bestFit="1" customWidth="1"/>
    <col min="12" max="12" width="5.421875" style="0" bestFit="1" customWidth="1"/>
    <col min="13" max="13" width="6.7109375" style="0" bestFit="1" customWidth="1"/>
    <col min="14" max="32" width="4.8515625" style="0" bestFit="1" customWidth="1"/>
    <col min="33" max="16384" width="11.421875" style="49" customWidth="1"/>
  </cols>
  <sheetData>
    <row r="1" spans="14:32" ht="12.75">
      <c r="N1" s="107" t="s">
        <v>565</v>
      </c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s="58" customFormat="1" ht="12">
      <c r="A2" s="8" t="s">
        <v>254</v>
      </c>
      <c r="B2" s="11" t="s">
        <v>192</v>
      </c>
      <c r="C2" s="12" t="s">
        <v>4</v>
      </c>
      <c r="D2" s="12" t="s">
        <v>50</v>
      </c>
      <c r="E2" s="13" t="s">
        <v>50</v>
      </c>
      <c r="F2" s="13" t="s">
        <v>5</v>
      </c>
      <c r="G2" s="13" t="s">
        <v>27</v>
      </c>
      <c r="H2" s="13" t="s">
        <v>52</v>
      </c>
      <c r="I2" s="14" t="s">
        <v>251</v>
      </c>
      <c r="J2" s="14"/>
      <c r="K2" s="13" t="s">
        <v>567</v>
      </c>
      <c r="L2" s="13" t="s">
        <v>566</v>
      </c>
      <c r="M2" s="59" t="s">
        <v>568</v>
      </c>
      <c r="N2" s="38">
        <v>63</v>
      </c>
      <c r="O2" s="38">
        <v>100</v>
      </c>
      <c r="P2" s="38">
        <v>125</v>
      </c>
      <c r="Q2" s="38">
        <v>160</v>
      </c>
      <c r="R2" s="38">
        <v>200</v>
      </c>
      <c r="S2" s="38">
        <v>250</v>
      </c>
      <c r="T2" s="38">
        <v>315</v>
      </c>
      <c r="U2" s="38">
        <v>400</v>
      </c>
      <c r="V2" s="38">
        <v>500</v>
      </c>
      <c r="W2" s="38">
        <v>630</v>
      </c>
      <c r="X2" s="38">
        <v>800</v>
      </c>
      <c r="Y2" s="38">
        <v>1000</v>
      </c>
      <c r="Z2" s="38">
        <v>1250</v>
      </c>
      <c r="AA2" s="38">
        <v>1600</v>
      </c>
      <c r="AB2" s="38">
        <v>2000</v>
      </c>
      <c r="AC2" s="38">
        <v>2500</v>
      </c>
      <c r="AD2" s="38">
        <v>3150</v>
      </c>
      <c r="AE2" s="38">
        <v>4000</v>
      </c>
      <c r="AF2" s="38">
        <v>5000</v>
      </c>
    </row>
    <row r="3" spans="1:32" s="52" customFormat="1" ht="12">
      <c r="A3" s="8" t="s">
        <v>186</v>
      </c>
      <c r="B3" s="8" t="s">
        <v>122</v>
      </c>
      <c r="C3" s="2" t="s">
        <v>43</v>
      </c>
      <c r="D3" s="2" t="s">
        <v>18</v>
      </c>
      <c r="E3" s="6">
        <v>2.5</v>
      </c>
      <c r="F3" s="3">
        <v>720</v>
      </c>
      <c r="G3" s="4" t="s">
        <v>26</v>
      </c>
      <c r="H3" s="4" t="s">
        <v>57</v>
      </c>
      <c r="I3" s="4" t="s">
        <v>54</v>
      </c>
      <c r="J3" s="4" t="s">
        <v>7</v>
      </c>
      <c r="K3" s="4">
        <v>14</v>
      </c>
      <c r="L3" s="4">
        <v>0</v>
      </c>
      <c r="M3" s="60">
        <v>0</v>
      </c>
      <c r="N3" s="5">
        <v>13.5</v>
      </c>
      <c r="O3" s="5">
        <v>11.1</v>
      </c>
      <c r="P3" s="5">
        <v>8.5</v>
      </c>
      <c r="Q3" s="5">
        <v>12.8</v>
      </c>
      <c r="R3" s="5">
        <v>13.9</v>
      </c>
      <c r="S3" s="5">
        <v>11.8</v>
      </c>
      <c r="T3" s="5">
        <v>12.3</v>
      </c>
      <c r="U3" s="5">
        <v>13.4</v>
      </c>
      <c r="V3" s="5">
        <v>14.2</v>
      </c>
      <c r="W3" s="5">
        <v>13.7</v>
      </c>
      <c r="X3" s="5">
        <v>14.1</v>
      </c>
      <c r="Y3" s="5">
        <v>14</v>
      </c>
      <c r="Z3" s="5">
        <v>13.8</v>
      </c>
      <c r="AA3" s="5">
        <v>14.3</v>
      </c>
      <c r="AB3" s="5">
        <v>14.2</v>
      </c>
      <c r="AC3" s="5">
        <v>15</v>
      </c>
      <c r="AD3" s="5">
        <v>14.1</v>
      </c>
      <c r="AE3" s="5">
        <v>15.2</v>
      </c>
      <c r="AF3" s="5">
        <v>15.9</v>
      </c>
    </row>
    <row r="4" spans="1:32" s="52" customFormat="1" ht="12">
      <c r="A4" s="8" t="s">
        <v>186</v>
      </c>
      <c r="B4" s="8" t="s">
        <v>129</v>
      </c>
      <c r="C4" s="2" t="s">
        <v>43</v>
      </c>
      <c r="D4" s="2" t="s">
        <v>18</v>
      </c>
      <c r="E4" s="6">
        <v>2.5</v>
      </c>
      <c r="F4" s="3">
        <v>720</v>
      </c>
      <c r="G4" s="4" t="s">
        <v>26</v>
      </c>
      <c r="H4" s="4" t="s">
        <v>57</v>
      </c>
      <c r="I4" s="4" t="s">
        <v>205</v>
      </c>
      <c r="J4" s="4" t="s">
        <v>7</v>
      </c>
      <c r="K4" s="4">
        <v>26</v>
      </c>
      <c r="L4" s="4">
        <v>-1</v>
      </c>
      <c r="M4" s="60">
        <v>-3</v>
      </c>
      <c r="N4" s="5">
        <v>19.7</v>
      </c>
      <c r="O4" s="5">
        <v>18.4</v>
      </c>
      <c r="P4" s="5">
        <v>16.1</v>
      </c>
      <c r="Q4" s="5">
        <v>18.6</v>
      </c>
      <c r="R4" s="5">
        <v>18.5</v>
      </c>
      <c r="S4" s="5">
        <v>16.9</v>
      </c>
      <c r="T4" s="5">
        <v>15.9</v>
      </c>
      <c r="U4" s="5">
        <v>17.3</v>
      </c>
      <c r="V4" s="5">
        <v>20.8</v>
      </c>
      <c r="W4" s="5">
        <v>22.6</v>
      </c>
      <c r="X4" s="5">
        <v>25</v>
      </c>
      <c r="Y4" s="5">
        <v>27.9</v>
      </c>
      <c r="Z4" s="5">
        <v>29.4</v>
      </c>
      <c r="AA4" s="5">
        <v>32</v>
      </c>
      <c r="AB4" s="5">
        <v>32.9</v>
      </c>
      <c r="AC4" s="5">
        <v>35.3</v>
      </c>
      <c r="AD4" s="5">
        <v>36.5</v>
      </c>
      <c r="AE4" s="5">
        <v>40.5</v>
      </c>
      <c r="AF4" s="5">
        <v>43.6</v>
      </c>
    </row>
    <row r="5" spans="1:32" s="52" customFormat="1" ht="12">
      <c r="A5" s="8" t="s">
        <v>186</v>
      </c>
      <c r="B5" s="8" t="s">
        <v>130</v>
      </c>
      <c r="C5" s="2" t="s">
        <v>43</v>
      </c>
      <c r="D5" s="2" t="s">
        <v>18</v>
      </c>
      <c r="E5" s="6">
        <v>2.5</v>
      </c>
      <c r="F5" s="3">
        <v>720</v>
      </c>
      <c r="G5" s="4" t="s">
        <v>26</v>
      </c>
      <c r="H5" s="4" t="s">
        <v>57</v>
      </c>
      <c r="I5" s="4" t="s">
        <v>214</v>
      </c>
      <c r="J5" s="4" t="s">
        <v>7</v>
      </c>
      <c r="K5" s="4">
        <v>52</v>
      </c>
      <c r="L5" s="4">
        <v>-2</v>
      </c>
      <c r="M5" s="60">
        <v>-9</v>
      </c>
      <c r="N5" s="5">
        <v>26.8</v>
      </c>
      <c r="O5" s="5">
        <v>25.6</v>
      </c>
      <c r="P5" s="5">
        <v>29.9</v>
      </c>
      <c r="Q5" s="5">
        <v>36.3</v>
      </c>
      <c r="R5" s="5">
        <v>37.3</v>
      </c>
      <c r="S5" s="5">
        <v>41.6</v>
      </c>
      <c r="T5" s="5">
        <v>46.8</v>
      </c>
      <c r="U5" s="5">
        <v>50.6</v>
      </c>
      <c r="V5" s="5">
        <v>55.7</v>
      </c>
      <c r="W5" s="5">
        <v>59.6</v>
      </c>
      <c r="X5" s="5">
        <v>62.9</v>
      </c>
      <c r="Y5" s="5">
        <v>66.6</v>
      </c>
      <c r="Z5" s="5">
        <v>66.7</v>
      </c>
      <c r="AA5" s="5">
        <v>67.1</v>
      </c>
      <c r="AB5" s="5">
        <v>66.5</v>
      </c>
      <c r="AC5" s="5">
        <v>65.4</v>
      </c>
      <c r="AD5" s="5">
        <v>65.4</v>
      </c>
      <c r="AE5" s="5">
        <v>63.9</v>
      </c>
      <c r="AF5" s="5">
        <v>61.5</v>
      </c>
    </row>
    <row r="6" spans="1:32" s="52" customFormat="1" ht="12">
      <c r="A6" s="8" t="s">
        <v>186</v>
      </c>
      <c r="B6" s="8" t="s">
        <v>131</v>
      </c>
      <c r="C6" s="2" t="s">
        <v>43</v>
      </c>
      <c r="D6" s="2" t="s">
        <v>18</v>
      </c>
      <c r="E6" s="6">
        <v>2.5</v>
      </c>
      <c r="F6" s="3">
        <v>720</v>
      </c>
      <c r="G6" s="4" t="s">
        <v>26</v>
      </c>
      <c r="H6" s="4" t="s">
        <v>57</v>
      </c>
      <c r="I6" s="4" t="s">
        <v>235</v>
      </c>
      <c r="J6" s="4" t="s">
        <v>7</v>
      </c>
      <c r="K6" s="4">
        <v>56</v>
      </c>
      <c r="L6" s="4">
        <v>-4</v>
      </c>
      <c r="M6" s="60">
        <v>-11</v>
      </c>
      <c r="N6" s="5">
        <v>28.9</v>
      </c>
      <c r="O6" s="5">
        <v>27</v>
      </c>
      <c r="P6" s="5">
        <v>31.9</v>
      </c>
      <c r="Q6" s="5">
        <v>38.9</v>
      </c>
      <c r="R6" s="5">
        <v>43.8</v>
      </c>
      <c r="S6" s="5">
        <v>50</v>
      </c>
      <c r="T6" s="5">
        <v>51.6</v>
      </c>
      <c r="U6" s="5">
        <v>53.6</v>
      </c>
      <c r="V6" s="5">
        <v>56</v>
      </c>
      <c r="W6" s="5">
        <v>58.4</v>
      </c>
      <c r="X6" s="5">
        <v>57.8</v>
      </c>
      <c r="Y6" s="5">
        <v>62.4</v>
      </c>
      <c r="Z6" s="5">
        <v>65.3</v>
      </c>
      <c r="AA6" s="5">
        <v>65.5</v>
      </c>
      <c r="AB6" s="5">
        <v>62.9</v>
      </c>
      <c r="AC6" s="5">
        <v>62.9</v>
      </c>
      <c r="AD6" s="5">
        <v>64.7</v>
      </c>
      <c r="AE6" s="5">
        <v>66.6</v>
      </c>
      <c r="AF6" s="5">
        <v>65.5</v>
      </c>
    </row>
    <row r="7" spans="1:32" s="52" customFormat="1" ht="12">
      <c r="A7" s="8" t="s">
        <v>185</v>
      </c>
      <c r="B7" s="8" t="s">
        <v>127</v>
      </c>
      <c r="C7" s="2" t="s">
        <v>43</v>
      </c>
      <c r="D7" s="2" t="s">
        <v>18</v>
      </c>
      <c r="E7" s="6">
        <v>2.5</v>
      </c>
      <c r="F7" s="3">
        <v>720</v>
      </c>
      <c r="G7" s="4" t="s">
        <v>26</v>
      </c>
      <c r="H7" s="4" t="s">
        <v>57</v>
      </c>
      <c r="I7" s="4" t="s">
        <v>205</v>
      </c>
      <c r="J7" s="4" t="s">
        <v>7</v>
      </c>
      <c r="K7" s="4">
        <v>27</v>
      </c>
      <c r="L7" s="4">
        <v>-1</v>
      </c>
      <c r="M7" s="60">
        <v>-3</v>
      </c>
      <c r="N7" s="5">
        <v>19.8</v>
      </c>
      <c r="O7" s="5">
        <v>16.4</v>
      </c>
      <c r="P7" s="5">
        <v>17.6</v>
      </c>
      <c r="Q7" s="5">
        <v>20.4</v>
      </c>
      <c r="R7" s="5">
        <v>19.2</v>
      </c>
      <c r="S7" s="5">
        <v>18.6</v>
      </c>
      <c r="T7" s="5">
        <v>18.7</v>
      </c>
      <c r="U7" s="5">
        <v>19</v>
      </c>
      <c r="V7" s="5">
        <v>21</v>
      </c>
      <c r="W7" s="5">
        <v>23.4</v>
      </c>
      <c r="X7" s="5">
        <v>26.1</v>
      </c>
      <c r="Y7" s="5">
        <v>28.6</v>
      </c>
      <c r="Z7" s="5">
        <v>30.4</v>
      </c>
      <c r="AA7" s="5">
        <v>32.9</v>
      </c>
      <c r="AB7" s="5">
        <v>33.8</v>
      </c>
      <c r="AC7" s="5">
        <v>35.6</v>
      </c>
      <c r="AD7" s="5">
        <v>37.5</v>
      </c>
      <c r="AE7" s="5">
        <v>40.5</v>
      </c>
      <c r="AF7" s="5">
        <v>44.1</v>
      </c>
    </row>
    <row r="8" spans="1:32" s="52" customFormat="1" ht="12">
      <c r="A8" s="8" t="s">
        <v>185</v>
      </c>
      <c r="B8" s="8" t="s">
        <v>128</v>
      </c>
      <c r="C8" s="2" t="s">
        <v>43</v>
      </c>
      <c r="D8" s="2" t="s">
        <v>18</v>
      </c>
      <c r="E8" s="6">
        <v>2.5</v>
      </c>
      <c r="F8" s="3">
        <v>720</v>
      </c>
      <c r="G8" s="4" t="s">
        <v>26</v>
      </c>
      <c r="H8" s="4" t="s">
        <v>57</v>
      </c>
      <c r="I8" s="4" t="s">
        <v>235</v>
      </c>
      <c r="J8" s="4" t="s">
        <v>7</v>
      </c>
      <c r="K8" s="4">
        <v>44</v>
      </c>
      <c r="L8" s="4">
        <v>-1</v>
      </c>
      <c r="M8" s="60">
        <v>-6</v>
      </c>
      <c r="N8" s="5">
        <v>27.6</v>
      </c>
      <c r="O8" s="5">
        <v>25.8</v>
      </c>
      <c r="P8" s="5">
        <v>29.2</v>
      </c>
      <c r="Q8" s="5">
        <v>29.9</v>
      </c>
      <c r="R8" s="5">
        <v>29.4</v>
      </c>
      <c r="S8" s="5">
        <v>29.5</v>
      </c>
      <c r="T8" s="5">
        <v>34</v>
      </c>
      <c r="U8" s="5">
        <v>37.3</v>
      </c>
      <c r="V8" s="5">
        <v>41.4</v>
      </c>
      <c r="W8" s="5">
        <v>46.1</v>
      </c>
      <c r="X8" s="5">
        <v>50.8</v>
      </c>
      <c r="Y8" s="5">
        <v>56.4</v>
      </c>
      <c r="Z8" s="5">
        <v>59.3</v>
      </c>
      <c r="AA8" s="5">
        <v>63.6</v>
      </c>
      <c r="AB8" s="5">
        <v>63.2</v>
      </c>
      <c r="AC8" s="5">
        <v>65.8</v>
      </c>
      <c r="AD8" s="5">
        <v>64.2</v>
      </c>
      <c r="AE8" s="5">
        <v>63.6</v>
      </c>
      <c r="AF8" s="5">
        <v>65.1</v>
      </c>
    </row>
  </sheetData>
  <sheetProtection/>
  <mergeCells count="1">
    <mergeCell ref="N1:AF1"/>
  </mergeCells>
  <conditionalFormatting sqref="B2">
    <cfRule type="duplicateValues" priority="5" dxfId="2" stopIfTrue="1">
      <formula>AND(COUNTIF($B$2:$B$2,B2)&gt;1,NOT(ISBLANK(B2)))</formula>
    </cfRule>
  </conditionalFormatting>
  <conditionalFormatting sqref="B3:B8">
    <cfRule type="duplicateValues" priority="2" dxfId="2" stopIfTrue="1">
      <formula>AND(COUNTIF($B$3:$B$8,B3)&gt;1,NOT(ISBLANK(B3)))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Rockwool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sekk</dc:creator>
  <cp:keywords/>
  <dc:description/>
  <cp:lastModifiedBy>Richter Martin | Fural</cp:lastModifiedBy>
  <cp:lastPrinted>2022-08-16T09:57:01Z</cp:lastPrinted>
  <dcterms:created xsi:type="dcterms:W3CDTF">2009-03-17T08:54:49Z</dcterms:created>
  <dcterms:modified xsi:type="dcterms:W3CDTF">2023-04-27T08:43:25Z</dcterms:modified>
  <cp:category/>
  <cp:version/>
  <cp:contentType/>
  <cp:contentStatus/>
</cp:coreProperties>
</file>